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e-vedspecpr\Desktop\ИП 1 полугодие 2018 года на сайт\"/>
    </mc:Choice>
  </mc:AlternateContent>
  <bookViews>
    <workbookView xWindow="480" yWindow="45" windowWidth="22995" windowHeight="10035" activeTab="1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Q38" i="1" l="1"/>
  <c r="Q39" i="1"/>
  <c r="P39" i="1"/>
  <c r="P38" i="1" s="1"/>
  <c r="P35" i="1"/>
  <c r="Q35" i="1"/>
  <c r="L38" i="1"/>
  <c r="M38" i="1"/>
  <c r="N38" i="1"/>
  <c r="L39" i="1"/>
  <c r="M39" i="1"/>
  <c r="N39" i="1"/>
  <c r="H38" i="1"/>
  <c r="J38" i="1"/>
  <c r="H39" i="1"/>
  <c r="I39" i="1"/>
  <c r="I38" i="1" s="1"/>
  <c r="J39" i="1"/>
  <c r="H35" i="1"/>
  <c r="I35" i="1"/>
  <c r="J35" i="1"/>
  <c r="H28" i="1"/>
  <c r="I28" i="1"/>
  <c r="I27" i="1" s="1"/>
  <c r="J28" i="1"/>
  <c r="J27" i="1" s="1"/>
  <c r="M17" i="1"/>
  <c r="M45" i="1"/>
  <c r="L28" i="1"/>
  <c r="L27" i="1" s="1"/>
  <c r="M35" i="1"/>
  <c r="N37" i="1"/>
  <c r="N35" i="1" s="1"/>
  <c r="N36" i="1"/>
  <c r="L35" i="1"/>
  <c r="N34" i="1"/>
  <c r="J25" i="1"/>
  <c r="J26" i="1"/>
  <c r="J24" i="1"/>
  <c r="J23" i="1" s="1"/>
  <c r="J20" i="1"/>
  <c r="J21" i="1"/>
  <c r="J22" i="1"/>
  <c r="J19" i="1"/>
  <c r="J18" i="1" s="1"/>
  <c r="J17" i="1" s="1"/>
  <c r="I18" i="1"/>
  <c r="I17" i="1" s="1"/>
  <c r="I23" i="1"/>
  <c r="H23" i="1"/>
  <c r="H18" i="1"/>
  <c r="H17" i="1" s="1"/>
  <c r="G39" i="1"/>
  <c r="G38" i="1" s="1"/>
  <c r="G35" i="1"/>
  <c r="G27" i="1"/>
  <c r="G28" i="1"/>
  <c r="G18" i="1"/>
  <c r="G17" i="1" s="1"/>
  <c r="G23" i="1"/>
  <c r="F39" i="1"/>
  <c r="F38" i="1" s="1"/>
  <c r="F35" i="1"/>
  <c r="F27" i="1" s="1"/>
  <c r="F28" i="1"/>
  <c r="F23" i="1"/>
  <c r="F18" i="1"/>
  <c r="F17" i="1" s="1"/>
  <c r="E39" i="1"/>
  <c r="D39" i="1"/>
  <c r="E35" i="1"/>
  <c r="E18" i="1"/>
  <c r="D35" i="1"/>
  <c r="D28" i="1"/>
  <c r="D18" i="1"/>
  <c r="D23" i="1"/>
  <c r="F45" i="1" l="1"/>
  <c r="P18" i="1"/>
  <c r="P45" i="1"/>
  <c r="L17" i="1"/>
  <c r="L45" i="1"/>
  <c r="H27" i="1"/>
  <c r="E32" i="1"/>
  <c r="E28" i="1" s="1"/>
  <c r="N33" i="1"/>
  <c r="N23" i="1"/>
  <c r="N27" i="1"/>
  <c r="N28" i="1"/>
  <c r="N29" i="1"/>
  <c r="N30" i="1"/>
  <c r="N31" i="1"/>
  <c r="N18" i="1"/>
  <c r="Q32" i="1"/>
  <c r="M32" i="1"/>
  <c r="N32" i="1" s="1"/>
  <c r="Q17" i="1"/>
  <c r="I45" i="1"/>
  <c r="H45" i="1"/>
  <c r="N45" i="1" l="1"/>
  <c r="N17" i="1"/>
  <c r="Q45" i="1"/>
  <c r="P17" i="1"/>
  <c r="J45" i="1"/>
  <c r="G45" i="1"/>
</calcChain>
</file>

<file path=xl/sharedStrings.xml><?xml version="1.0" encoding="utf-8"?>
<sst xmlns="http://schemas.openxmlformats.org/spreadsheetml/2006/main" count="171" uniqueCount="101">
  <si>
    <t>№ п/п</t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</si>
  <si>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</si>
  <si>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</si>
  <si>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</si>
  <si>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тыс. тенге</t>
    </r>
  </si>
  <si>
    <t>собственные средства</t>
  </si>
  <si>
    <t>Заемные средства</t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</si>
  <si>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</si>
  <si>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</si>
  <si>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</si>
  <si>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</si>
  <si>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отклонения</t>
    </r>
  </si>
  <si>
    <t>1.1.</t>
  </si>
  <si>
    <t xml:space="preserve">Информация </t>
  </si>
  <si>
    <t>(передача и распределение тепловой энергии )</t>
  </si>
  <si>
    <t>Строительство тепловых сетей с применением предизолированных трубопроводов</t>
  </si>
  <si>
    <t>1.1.1.</t>
  </si>
  <si>
    <t>1.1.2.</t>
  </si>
  <si>
    <t>1.1.3.</t>
  </si>
  <si>
    <t>Авторский надзор</t>
  </si>
  <si>
    <t>1.1.4.</t>
  </si>
  <si>
    <t>Технический надзор</t>
  </si>
  <si>
    <t>1.2.</t>
  </si>
  <si>
    <t>Восстановление изоляции</t>
  </si>
  <si>
    <t>1.2.1.</t>
  </si>
  <si>
    <t>Приобретение материалов</t>
  </si>
  <si>
    <t>1.2.2.</t>
  </si>
  <si>
    <t>п.м.</t>
  </si>
  <si>
    <t>Бюджетные средства</t>
  </si>
  <si>
    <t>ИТОГО</t>
  </si>
  <si>
    <t>-</t>
  </si>
  <si>
    <t>Приложение 4</t>
  </si>
  <si>
    <t>к Правилам утверждения инвестиционных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</si>
  <si>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</si>
  <si>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</si>
  <si>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</t>
  </si>
  <si>
    <t>исполнении</t>
  </si>
  <si>
    <t>форма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</si>
  <si>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</si>
  <si>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</si>
  <si>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</si>
  <si>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</si>
  <si>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</si>
  <si>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</si>
  <si>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 xml:space="preserve">В результате исполнения мероприятий ожидается снижение действительного уровня тепловых потерь при её транспортировке и снижение износа тепловых сетей. </t>
  </si>
  <si>
    <t>Руководитель организации ____________________________________________________  Рыбас И.Н. (подпись, дата))</t>
  </si>
  <si>
    <t>Руководитель организации _______________________________________________________ Рыбас И.Н. (подпись, дата)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</si>
  <si>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тыс. тенге без НДС</t>
    </r>
  </si>
  <si>
    <t>Показатели эффективности, надежности и качества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</si>
  <si>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</si>
  <si>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об исполнении Инвестиционной программы «Развитие, реконструкция и техническое перевооружение комплекса ТОО "Петропавловские Тепловые Сети"
 на 2016-2020 годы» ТОО "Петропавловские Тепловые Сети" за 1 полугодие 2018 год (ожидаемое)</t>
  </si>
  <si>
    <t>Совместный Приказ Департамента Комитета по регулированию естественных монополий и защите конкуренции МНЭ РК по СКО от  29 ноября 2017 года №119-ОД и Управления энергетики и жилищно-коммунального хозяйства по СКО от 23 ноября 2017 года г об внесении изменений в приказ Департамента Комитета по регулированию естественных монополий и защите конкуренции МНЭ РК по СКО от 9 ноября 2015 года №130-ОД "Об утверждении инвестиционной программы "Развитие, Реконструкция и техническое перевооружение комплекса ТОО "Петропавловские Тепловые Сети"</t>
  </si>
  <si>
    <t xml:space="preserve">Реконструкция и техническое перевооружение </t>
  </si>
  <si>
    <t>Материалы для строительства тепломагистрали №3 2Ду500мм по ул.Сатпаева от Тепловой Камеры -6-19 до Тепловой Камеры -3-15г</t>
  </si>
  <si>
    <t>Строительства тепломагистрали №3 2Ду500мм по ул.Сатпаева от Тепловой Камеры -6-19 до Тепловой Камеры -3-15г</t>
  </si>
  <si>
    <t>Строительно-монтажные работы по восстановлению изоляции на участке ТМ №3 2Ду 500мм СВПЗ от Узла Наземного -3-12а до Тепловой Камеры-3-15г</t>
  </si>
  <si>
    <t>Строительно-монтажные работы по восстановлению изоляции на участке ТМ №22 2Ду 200мм от Узла Наземного -3-05а до Узла Наземного -22-06</t>
  </si>
  <si>
    <t>Материалы для строительства тепломагистрали №9 2Ду300-400мм по ул.Советская от Тепловой Камеры -9-03 до Тепловой Камеры -9а-38</t>
  </si>
  <si>
    <t>Строительство тепломагистрали №9 2Ду300-400мм по ул.Советская от  Тепловой Камеры -9-03 до Тепловой Камеры -9а-38</t>
  </si>
  <si>
    <t>Материалы для строительства тепломагистрали №28 2Ду400мм  ул.Муканова-314 стр. Дивизия от Узла Наземного -28-01 до Узла Наземного -28-12</t>
  </si>
  <si>
    <t>Строительства тепломагистрали №28 2Ду400мм  ул.Муканова-314 стр. Дивизия от Узла Наземного -28-01 до Узла Наземного -28-12</t>
  </si>
  <si>
    <t>Приобретение материалов на строительно-монтажные работы по восстановлению изоляции ТМ №1 2Ду700-1000мм от Теплового Пункта-406-с до Узла Наземного-2-03-с</t>
  </si>
  <si>
    <t>Строительно-монтажные работы по восстановлению изоляции ТМ №1 2Ду700-1000мм от Теплового Пункта-406-с до Узла Наземного-2-03-с</t>
  </si>
  <si>
    <t>Материалы для строительства тепломагистрали №6 от Насосной Станции №4 до Узла Наземного-6-10 (с увеличением диаметра с 2Ду500мм на 2Ду600мм).</t>
  </si>
  <si>
    <t>Строительство тепломагистрали №6 от Насосной Станции №4 до Узла Наземного-6-10 (с увеличением диаметра с 2Ду500мм на 2Ду600мм).</t>
  </si>
  <si>
    <t>Строительство тепломагистрали №8 2Ду600мм от ТК-8-09 до ТК-8-19 по ул. Алтынсарина - ул. Алматинская</t>
  </si>
  <si>
    <t>I (Собственные средства)</t>
  </si>
  <si>
    <t>1.2.3.</t>
  </si>
  <si>
    <t>II (ЕБРР)</t>
  </si>
  <si>
    <t>2.1.</t>
  </si>
  <si>
    <t>2.1.1.</t>
  </si>
  <si>
    <t>2.1.2.</t>
  </si>
  <si>
    <t>2.1.3.</t>
  </si>
  <si>
    <t>2.1.4.</t>
  </si>
  <si>
    <t>2.1.5.</t>
  </si>
  <si>
    <t>2.1.6.</t>
  </si>
  <si>
    <t>2.2.</t>
  </si>
  <si>
    <t>2.2.1.</t>
  </si>
  <si>
    <t>2.2.2.</t>
  </si>
  <si>
    <t>III  (МИР РК)</t>
  </si>
  <si>
    <t>3.1.</t>
  </si>
  <si>
    <t>3.1.1.</t>
  </si>
  <si>
    <t>3.1.2.</t>
  </si>
  <si>
    <t>3.1.3.</t>
  </si>
  <si>
    <t>3.1.4.</t>
  </si>
  <si>
    <t>3.1.5.</t>
  </si>
  <si>
    <t>Реализация мероприятий за счет собственных средств запланированны во втором полугодии 2018 года</t>
  </si>
  <si>
    <t>В связи с тем что на сегодняшний день не подписанно трехсторонее соглашение  между Министерством по инвестициям и развитию и европейским Банком Реконструкции и Развития и ТОО "Петропавловские Тепловые Сети" о реализации инвестиционных проектов модернизации систем теплоснабжения в городе Петропавловск реализация мероприятий в рамках займа ЕБРР и бюджетного субсидирования  запланированны во втором полугодии 2018 года</t>
  </si>
  <si>
    <t>план 2018 года</t>
  </si>
  <si>
    <t>-1,97%
(63,04%  на 01.01.2019 года)</t>
  </si>
  <si>
    <t>+1,92%
(22,95%)</t>
  </si>
  <si>
    <t>-55
(93)</t>
  </si>
  <si>
    <t>-58
(89)</t>
  </si>
  <si>
    <t>-7
(268)</t>
  </si>
  <si>
    <t>факт 2 полугодие 2017 года</t>
  </si>
  <si>
    <t>факт 1 полугодие2018 года (ожидаемое)</t>
  </si>
  <si>
    <t>-8,20%
(486,230 тыс. Гкал)</t>
  </si>
  <si>
    <t>-3,76%
(22,70%)</t>
  </si>
  <si>
    <t>+6,26%
(32,27%)</t>
  </si>
  <si>
    <t>+10,34%
(1 364,535 тыс. Гкал)</t>
  </si>
  <si>
    <t>+2,09%
(831,659 тыс. Гкал)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</si>
</sst>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3" fillId="0" borderId="0"/>
  </cellStyleXfs>
  <cellXfs count="72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10" fillId="0" borderId="5" xfId="0" applyFont="1" applyBorder="1"/>
    <xf numFmtId="0" fontId="11" fillId="0" borderId="5" xfId="0" applyFont="1" applyBorder="1"/>
    <xf numFmtId="0" fontId="5" fillId="0" borderId="0" xfId="0" applyFont="1" applyBorder="1" applyAlignment="1"/>
    <xf numFmtId="0" fontId="7" fillId="0" borderId="0" xfId="0" applyFont="1" applyBorder="1" applyAlignment="1"/>
    <xf numFmtId="0" fontId="1" fillId="0" borderId="0" xfId="3" applyFont="1" applyAlignment="1">
      <alignment vertical="center"/>
    </xf>
    <xf numFmtId="0" fontId="13" fillId="0" borderId="0" xfId="3"/>
    <xf numFmtId="0" fontId="2" fillId="0" borderId="0" xfId="3" applyFont="1" applyAlignment="1">
      <alignment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" fillId="0" borderId="2" xfId="3" applyFont="1" applyBorder="1" applyAlignment="1">
      <alignment vertical="center" wrapText="1"/>
    </xf>
    <xf numFmtId="0" fontId="15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/>
    <xf numFmtId="0" fontId="16" fillId="0" borderId="0" xfId="0" applyFont="1" applyAlignment="1">
      <alignment horizontal="left"/>
    </xf>
    <xf numFmtId="0" fontId="12" fillId="0" borderId="0" xfId="3" applyFont="1" applyAlignment="1">
      <alignment vertical="center"/>
    </xf>
    <xf numFmtId="0" fontId="13" fillId="0" borderId="0" xfId="3" applyFont="1"/>
    <xf numFmtId="3" fontId="2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" fillId="0" borderId="0" xfId="3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3" fontId="20" fillId="0" borderId="8" xfId="0" applyNumberFormat="1" applyFont="1" applyBorder="1" applyAlignment="1">
      <alignment vertical="center" wrapText="1"/>
    </xf>
    <xf numFmtId="3" fontId="20" fillId="0" borderId="10" xfId="0" applyNumberFormat="1" applyFont="1" applyBorder="1" applyAlignment="1">
      <alignment vertical="center" wrapText="1"/>
    </xf>
    <xf numFmtId="3" fontId="20" fillId="0" borderId="5" xfId="0" applyNumberFormat="1" applyFont="1" applyBorder="1" applyAlignment="1">
      <alignment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_Бюджет 2015" xfId="1"/>
    <cellStyle name="Обычный_БЮДЖЕТ инвестиционной программы на октябрь 2010 - сентябрь 2012гг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workbookViewId="0">
      <selection activeCell="L51" sqref="L51"/>
    </sheetView>
  </sheetViews>
  <sheetFormatPr defaultRowHeight="15" x14ac:dyDescent="0.25"/>
  <cols>
    <col min="1" max="1" width="13.5703125" customWidth="1"/>
    <col min="2" max="2" width="45.5703125" customWidth="1"/>
    <col min="3" max="3" width="11.28515625" customWidth="1"/>
    <col min="4" max="4" width="7.85546875" customWidth="1"/>
    <col min="5" max="5" width="5.85546875" customWidth="1"/>
    <col min="6" max="6" width="9.42578125" customWidth="1"/>
    <col min="7" max="7" width="5.42578125" customWidth="1"/>
    <col min="8" max="8" width="7.7109375" customWidth="1"/>
    <col min="9" max="9" width="6" customWidth="1"/>
    <col min="11" max="11" width="16.140625" customWidth="1"/>
    <col min="12" max="12" width="9.7109375" customWidth="1"/>
    <col min="13" max="13" width="5.7109375" customWidth="1"/>
    <col min="15" max="15" width="11.140625" customWidth="1"/>
    <col min="16" max="16" width="9.85546875" customWidth="1"/>
    <col min="17" max="17" width="6.28515625" customWidth="1"/>
    <col min="18" max="18" width="7.42578125" customWidth="1"/>
    <col min="19" max="19" width="8.28515625" customWidth="1"/>
  </cols>
  <sheetData>
    <row r="1" spans="1:25" x14ac:dyDescent="0.25">
      <c r="N1" s="68" t="s">
        <v>31</v>
      </c>
      <c r="O1" s="68"/>
      <c r="P1" s="68"/>
      <c r="Q1" s="68"/>
      <c r="R1" s="68"/>
      <c r="S1" s="68"/>
    </row>
    <row r="2" spans="1:25" x14ac:dyDescent="0.25">
      <c r="N2" s="68" t="s">
        <v>32</v>
      </c>
      <c r="O2" s="68"/>
      <c r="P2" s="68"/>
      <c r="Q2" s="68"/>
      <c r="R2" s="68"/>
      <c r="S2" s="68"/>
    </row>
    <row r="3" spans="1:25" x14ac:dyDescent="0.25">
      <c r="N3" s="68" t="s">
        <v>33</v>
      </c>
      <c r="O3" s="68"/>
      <c r="P3" s="68"/>
      <c r="Q3" s="68"/>
      <c r="R3" s="68"/>
      <c r="S3" s="68"/>
    </row>
    <row r="4" spans="1:25" x14ac:dyDescent="0.25">
      <c r="N4" s="68" t="s">
        <v>34</v>
      </c>
      <c r="O4" s="68"/>
      <c r="P4" s="68"/>
      <c r="Q4" s="68"/>
      <c r="R4" s="68"/>
      <c r="S4" s="68"/>
    </row>
    <row r="5" spans="1:25" x14ac:dyDescent="0.25">
      <c r="N5" s="68" t="s">
        <v>35</v>
      </c>
      <c r="O5" s="68"/>
      <c r="P5" s="68"/>
      <c r="Q5" s="68"/>
      <c r="R5" s="68"/>
      <c r="S5" s="68"/>
    </row>
    <row r="6" spans="1:25" x14ac:dyDescent="0.25">
      <c r="N6" s="68" t="s">
        <v>36</v>
      </c>
      <c r="O6" s="68"/>
      <c r="P6" s="68"/>
      <c r="Q6" s="68"/>
      <c r="R6" s="68"/>
      <c r="S6" s="68"/>
    </row>
    <row r="7" spans="1:25" x14ac:dyDescent="0.25">
      <c r="N7" s="44"/>
      <c r="O7" s="44"/>
      <c r="P7" s="44"/>
      <c r="Q7" s="44"/>
      <c r="R7" s="44"/>
      <c r="S7" s="44"/>
    </row>
    <row r="8" spans="1:25" x14ac:dyDescent="0.25">
      <c r="N8" s="68" t="s">
        <v>37</v>
      </c>
      <c r="O8" s="68"/>
      <c r="P8" s="68"/>
      <c r="Q8" s="68"/>
      <c r="R8" s="68"/>
      <c r="S8" s="68"/>
    </row>
    <row r="9" spans="1:25" s="1" customFormat="1" ht="16.5" customHeight="1" x14ac:dyDescent="0.3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3"/>
      <c r="U9" s="3"/>
      <c r="V9" s="3"/>
      <c r="W9" s="3"/>
      <c r="X9" s="3"/>
      <c r="Y9" s="3"/>
    </row>
    <row r="10" spans="1:25" s="2" customFormat="1" ht="25.5" customHeight="1" x14ac:dyDescent="0.25">
      <c r="A10" s="62" t="s">
        <v>50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6"/>
      <c r="U10" s="16"/>
      <c r="V10" s="16"/>
      <c r="W10" s="16"/>
      <c r="X10" s="16"/>
      <c r="Y10" s="16"/>
    </row>
    <row r="11" spans="1:25" s="2" customFormat="1" ht="12" customHeight="1" x14ac:dyDescent="0.25">
      <c r="A11" s="61" t="s">
        <v>14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16"/>
      <c r="U11" s="16"/>
      <c r="V11" s="16"/>
      <c r="W11" s="16"/>
      <c r="X11" s="16"/>
      <c r="Y11" s="16"/>
    </row>
    <row r="12" spans="1:25" s="2" customFormat="1" ht="45" customHeight="1" x14ac:dyDescent="0.25">
      <c r="A12" s="63" t="s">
        <v>51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17"/>
      <c r="U12" s="17"/>
      <c r="V12" s="17"/>
      <c r="W12" s="17"/>
      <c r="X12" s="17"/>
      <c r="Y12" s="17"/>
    </row>
    <row r="13" spans="1:25" x14ac:dyDescent="0.25">
      <c r="A13" s="64" t="s">
        <v>0</v>
      </c>
      <c r="B13" s="64" t="s">
        <v>47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5" ht="82.5" customHeight="1" x14ac:dyDescent="0.25">
      <c r="A14" s="64"/>
      <c r="B14" s="4" t="s">
        <v>1</v>
      </c>
      <c r="C14" s="4" t="s">
        <v>2</v>
      </c>
      <c r="D14" s="64" t="s">
        <v>3</v>
      </c>
      <c r="E14" s="64"/>
      <c r="F14" s="64" t="s">
        <v>4</v>
      </c>
      <c r="G14" s="64"/>
      <c r="H14" s="64" t="s">
        <v>5</v>
      </c>
      <c r="I14" s="64"/>
      <c r="J14" s="64"/>
      <c r="K14" s="64"/>
      <c r="L14" s="64" t="s">
        <v>6</v>
      </c>
      <c r="M14" s="64"/>
      <c r="N14" s="64"/>
      <c r="O14" s="64"/>
      <c r="P14" s="64" t="s">
        <v>28</v>
      </c>
      <c r="Q14" s="64"/>
      <c r="R14" s="64" t="s">
        <v>7</v>
      </c>
      <c r="S14" s="64"/>
    </row>
    <row r="15" spans="1:25" ht="25.5" x14ac:dyDescent="0.25">
      <c r="A15" s="5"/>
      <c r="B15" s="5"/>
      <c r="C15" s="5"/>
      <c r="D15" s="4" t="s">
        <v>8</v>
      </c>
      <c r="E15" s="4" t="s">
        <v>9</v>
      </c>
      <c r="F15" s="4" t="s">
        <v>8</v>
      </c>
      <c r="G15" s="4" t="s">
        <v>9</v>
      </c>
      <c r="H15" s="4" t="s">
        <v>8</v>
      </c>
      <c r="I15" s="4" t="s">
        <v>9</v>
      </c>
      <c r="J15" s="4" t="s">
        <v>10</v>
      </c>
      <c r="K15" s="4" t="s">
        <v>11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8</v>
      </c>
      <c r="Q15" s="4" t="s">
        <v>9</v>
      </c>
      <c r="R15" s="4" t="s">
        <v>8</v>
      </c>
      <c r="S15" s="4" t="s">
        <v>9</v>
      </c>
    </row>
    <row r="16" spans="1:25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7</v>
      </c>
      <c r="G16" s="4">
        <v>8</v>
      </c>
      <c r="H16" s="4">
        <v>9</v>
      </c>
      <c r="I16" s="4">
        <v>10</v>
      </c>
      <c r="J16" s="4">
        <v>11</v>
      </c>
      <c r="K16" s="4">
        <v>12</v>
      </c>
      <c r="L16" s="4">
        <v>13</v>
      </c>
      <c r="M16" s="4">
        <v>14</v>
      </c>
      <c r="N16" s="4">
        <v>15</v>
      </c>
      <c r="O16" s="4">
        <v>16</v>
      </c>
      <c r="P16" s="4">
        <v>17</v>
      </c>
      <c r="Q16" s="4">
        <v>18</v>
      </c>
      <c r="R16" s="4">
        <v>19</v>
      </c>
      <c r="S16" s="4">
        <v>20</v>
      </c>
    </row>
    <row r="17" spans="1:19" ht="25.5" customHeight="1" x14ac:dyDescent="0.25">
      <c r="A17" s="53" t="s">
        <v>66</v>
      </c>
      <c r="B17" s="52" t="s">
        <v>52</v>
      </c>
      <c r="C17" s="51"/>
      <c r="D17" s="31"/>
      <c r="E17" s="31"/>
      <c r="F17" s="31">
        <f>SUM(F18,F23)</f>
        <v>465775</v>
      </c>
      <c r="G17" s="31">
        <f t="shared" ref="G17:I17" si="0">SUM(G18,G23)</f>
        <v>0</v>
      </c>
      <c r="H17" s="31">
        <f t="shared" si="0"/>
        <v>465775</v>
      </c>
      <c r="I17" s="31">
        <f t="shared" si="0"/>
        <v>0</v>
      </c>
      <c r="J17" s="31">
        <f>SUM(J18,J23)</f>
        <v>-465775</v>
      </c>
      <c r="K17" s="56"/>
      <c r="L17" s="31">
        <f>SUM(L27)</f>
        <v>825044</v>
      </c>
      <c r="M17" s="31">
        <f t="shared" ref="M17:N17" si="1">SUM(M27)</f>
        <v>0</v>
      </c>
      <c r="N17" s="31">
        <f t="shared" si="1"/>
        <v>-825044</v>
      </c>
      <c r="O17" s="33"/>
      <c r="P17" s="31">
        <f>SUM(P18:P31)</f>
        <v>1750938</v>
      </c>
      <c r="Q17" s="31">
        <f>SUM(Q18:Q31)</f>
        <v>0</v>
      </c>
      <c r="R17" s="42" t="s">
        <v>30</v>
      </c>
      <c r="S17" s="42" t="s">
        <v>30</v>
      </c>
    </row>
    <row r="18" spans="1:19" ht="27" customHeight="1" x14ac:dyDescent="0.25">
      <c r="A18" s="6" t="s">
        <v>12</v>
      </c>
      <c r="B18" s="13" t="s">
        <v>15</v>
      </c>
      <c r="C18" s="32" t="s">
        <v>27</v>
      </c>
      <c r="D18" s="33">
        <f>SUM(D20)</f>
        <v>1255</v>
      </c>
      <c r="E18" s="33">
        <f>SUM(E20)</f>
        <v>0</v>
      </c>
      <c r="F18" s="33">
        <f>SUM(F19:F22)</f>
        <v>445775</v>
      </c>
      <c r="G18" s="33">
        <f>SUM(G19:G22)</f>
        <v>0</v>
      </c>
      <c r="H18" s="33">
        <f>SUM(H19:H22)</f>
        <v>445775</v>
      </c>
      <c r="I18" s="33">
        <f>SUM(I19:I22)</f>
        <v>0</v>
      </c>
      <c r="J18" s="33">
        <f>SUM(J19:J22)</f>
        <v>-445775</v>
      </c>
      <c r="K18" s="59" t="s">
        <v>86</v>
      </c>
      <c r="L18" s="33">
        <v>0</v>
      </c>
      <c r="M18" s="33">
        <v>0</v>
      </c>
      <c r="N18" s="33">
        <f>M18-L18</f>
        <v>0</v>
      </c>
      <c r="O18" s="58"/>
      <c r="P18" s="33">
        <f>SUM(P38)</f>
        <v>1750938</v>
      </c>
      <c r="Q18" s="33">
        <v>0</v>
      </c>
      <c r="R18" s="41" t="s">
        <v>30</v>
      </c>
      <c r="S18" s="41" t="s">
        <v>30</v>
      </c>
    </row>
    <row r="19" spans="1:19" ht="38.25" x14ac:dyDescent="0.25">
      <c r="A19" s="7" t="s">
        <v>16</v>
      </c>
      <c r="B19" s="8" t="s">
        <v>53</v>
      </c>
      <c r="C19" s="5"/>
      <c r="D19" s="30"/>
      <c r="E19" s="30"/>
      <c r="F19" s="30">
        <v>222095</v>
      </c>
      <c r="G19" s="30">
        <v>0</v>
      </c>
      <c r="H19" s="30">
        <v>222095</v>
      </c>
      <c r="I19" s="30">
        <v>0</v>
      </c>
      <c r="J19" s="30">
        <f>I19-H19</f>
        <v>-222095</v>
      </c>
      <c r="K19" s="59"/>
      <c r="L19" s="30">
        <v>0</v>
      </c>
      <c r="M19" s="30">
        <v>0</v>
      </c>
      <c r="N19" s="30">
        <v>0</v>
      </c>
      <c r="O19" s="58"/>
      <c r="P19" s="30">
        <v>0</v>
      </c>
      <c r="Q19" s="30">
        <v>0</v>
      </c>
      <c r="R19" s="40" t="s">
        <v>30</v>
      </c>
      <c r="S19" s="40" t="s">
        <v>30</v>
      </c>
    </row>
    <row r="20" spans="1:19" ht="51" customHeight="1" x14ac:dyDescent="0.25">
      <c r="A20" s="9" t="s">
        <v>17</v>
      </c>
      <c r="B20" s="8" t="s">
        <v>54</v>
      </c>
      <c r="C20" s="5" t="s">
        <v>27</v>
      </c>
      <c r="D20" s="30">
        <v>1255</v>
      </c>
      <c r="E20" s="30">
        <v>0</v>
      </c>
      <c r="F20" s="30">
        <v>218680</v>
      </c>
      <c r="G20" s="30">
        <v>0</v>
      </c>
      <c r="H20" s="30">
        <v>218680</v>
      </c>
      <c r="I20" s="30">
        <v>0</v>
      </c>
      <c r="J20" s="30">
        <f t="shared" ref="J20:J22" si="2">I20-H20</f>
        <v>-218680</v>
      </c>
      <c r="K20" s="59"/>
      <c r="L20" s="30">
        <v>0</v>
      </c>
      <c r="M20" s="30">
        <v>0</v>
      </c>
      <c r="N20" s="30">
        <v>0</v>
      </c>
      <c r="O20" s="58"/>
      <c r="P20" s="30">
        <v>0</v>
      </c>
      <c r="Q20" s="30">
        <v>0</v>
      </c>
      <c r="R20" s="40" t="s">
        <v>30</v>
      </c>
      <c r="S20" s="40" t="s">
        <v>30</v>
      </c>
    </row>
    <row r="21" spans="1:19" x14ac:dyDescent="0.25">
      <c r="A21" s="10" t="s">
        <v>18</v>
      </c>
      <c r="B21" s="8" t="s">
        <v>19</v>
      </c>
      <c r="C21" s="5"/>
      <c r="D21" s="30"/>
      <c r="E21" s="30"/>
      <c r="F21" s="30">
        <v>1000</v>
      </c>
      <c r="G21" s="30">
        <v>0</v>
      </c>
      <c r="H21" s="30">
        <v>1000</v>
      </c>
      <c r="I21" s="30">
        <v>0</v>
      </c>
      <c r="J21" s="30">
        <f t="shared" si="2"/>
        <v>-1000</v>
      </c>
      <c r="K21" s="59"/>
      <c r="L21" s="30">
        <v>0</v>
      </c>
      <c r="M21" s="30">
        <v>0</v>
      </c>
      <c r="N21" s="30">
        <v>0</v>
      </c>
      <c r="O21" s="58"/>
      <c r="P21" s="30">
        <v>0</v>
      </c>
      <c r="Q21" s="30">
        <v>0</v>
      </c>
      <c r="R21" s="40" t="s">
        <v>30</v>
      </c>
      <c r="S21" s="40" t="s">
        <v>30</v>
      </c>
    </row>
    <row r="22" spans="1:19" x14ac:dyDescent="0.25">
      <c r="A22" s="10" t="s">
        <v>20</v>
      </c>
      <c r="B22" s="8" t="s">
        <v>21</v>
      </c>
      <c r="C22" s="5"/>
      <c r="D22" s="30"/>
      <c r="E22" s="30"/>
      <c r="F22" s="30">
        <v>4000</v>
      </c>
      <c r="G22" s="30">
        <v>0</v>
      </c>
      <c r="H22" s="30">
        <v>4000</v>
      </c>
      <c r="I22" s="30">
        <v>0</v>
      </c>
      <c r="J22" s="30">
        <f t="shared" si="2"/>
        <v>-4000</v>
      </c>
      <c r="K22" s="59"/>
      <c r="L22" s="30">
        <v>0</v>
      </c>
      <c r="M22" s="30">
        <v>0</v>
      </c>
      <c r="N22" s="30">
        <v>0</v>
      </c>
      <c r="O22" s="58"/>
      <c r="P22" s="30">
        <v>0</v>
      </c>
      <c r="Q22" s="30">
        <v>0</v>
      </c>
      <c r="R22" s="40" t="s">
        <v>30</v>
      </c>
      <c r="S22" s="40" t="s">
        <v>30</v>
      </c>
    </row>
    <row r="23" spans="1:19" x14ac:dyDescent="0.25">
      <c r="A23" s="12" t="s">
        <v>22</v>
      </c>
      <c r="B23" s="13" t="s">
        <v>23</v>
      </c>
      <c r="C23" s="32" t="s">
        <v>27</v>
      </c>
      <c r="D23" s="33">
        <f>SUM(D25:D26)</f>
        <v>2508</v>
      </c>
      <c r="E23" s="33">
        <v>0</v>
      </c>
      <c r="F23" s="33">
        <f>SUM(F24:F26)</f>
        <v>20000</v>
      </c>
      <c r="G23" s="33">
        <f>SUM(G24:G26)</f>
        <v>0</v>
      </c>
      <c r="H23" s="33">
        <f>SUM(H24:H26)</f>
        <v>20000</v>
      </c>
      <c r="I23" s="33">
        <f>SUM(I24:I26)</f>
        <v>0</v>
      </c>
      <c r="J23" s="33">
        <f>SUM(J24:J26)</f>
        <v>-20000</v>
      </c>
      <c r="K23" s="59"/>
      <c r="L23" s="33">
        <v>0</v>
      </c>
      <c r="M23" s="33">
        <v>0</v>
      </c>
      <c r="N23" s="33">
        <f t="shared" ref="N23:N32" si="3">M23-L23</f>
        <v>0</v>
      </c>
      <c r="O23" s="58"/>
      <c r="P23" s="33">
        <v>0</v>
      </c>
      <c r="Q23" s="33">
        <v>0</v>
      </c>
      <c r="R23" s="41" t="s">
        <v>30</v>
      </c>
      <c r="S23" s="41" t="s">
        <v>30</v>
      </c>
    </row>
    <row r="24" spans="1:19" x14ac:dyDescent="0.25">
      <c r="A24" s="9" t="s">
        <v>24</v>
      </c>
      <c r="B24" s="8" t="s">
        <v>25</v>
      </c>
      <c r="C24" s="5"/>
      <c r="D24" s="30"/>
      <c r="E24" s="30"/>
      <c r="F24" s="30">
        <v>12000</v>
      </c>
      <c r="G24" s="30">
        <v>0</v>
      </c>
      <c r="H24" s="30">
        <v>12000</v>
      </c>
      <c r="I24" s="30">
        <v>0</v>
      </c>
      <c r="J24" s="30">
        <f>I24-H24</f>
        <v>-12000</v>
      </c>
      <c r="K24" s="59"/>
      <c r="L24" s="30">
        <v>0</v>
      </c>
      <c r="M24" s="30">
        <v>0</v>
      </c>
      <c r="N24" s="30">
        <v>0</v>
      </c>
      <c r="O24" s="58"/>
      <c r="P24" s="30">
        <v>0</v>
      </c>
      <c r="Q24" s="30">
        <v>0</v>
      </c>
      <c r="R24" s="40" t="s">
        <v>30</v>
      </c>
      <c r="S24" s="40" t="s">
        <v>30</v>
      </c>
    </row>
    <row r="25" spans="1:19" ht="38.25" x14ac:dyDescent="0.25">
      <c r="A25" s="9" t="s">
        <v>26</v>
      </c>
      <c r="B25" s="8" t="s">
        <v>55</v>
      </c>
      <c r="C25" s="5" t="s">
        <v>27</v>
      </c>
      <c r="D25" s="30">
        <v>1404</v>
      </c>
      <c r="E25" s="30">
        <v>0</v>
      </c>
      <c r="F25" s="30">
        <v>5000</v>
      </c>
      <c r="G25" s="30">
        <v>0</v>
      </c>
      <c r="H25" s="30">
        <v>5000</v>
      </c>
      <c r="I25" s="30">
        <v>0</v>
      </c>
      <c r="J25" s="30">
        <f t="shared" ref="J25:J26" si="4">I25-H25</f>
        <v>-5000</v>
      </c>
      <c r="K25" s="59"/>
      <c r="L25" s="30">
        <v>0</v>
      </c>
      <c r="M25" s="30">
        <v>0</v>
      </c>
      <c r="N25" s="30">
        <v>0</v>
      </c>
      <c r="O25" s="58"/>
      <c r="P25" s="30">
        <v>0</v>
      </c>
      <c r="Q25" s="30">
        <v>0</v>
      </c>
      <c r="R25" s="40" t="s">
        <v>30</v>
      </c>
      <c r="S25" s="40" t="s">
        <v>30</v>
      </c>
    </row>
    <row r="26" spans="1:19" ht="38.25" x14ac:dyDescent="0.25">
      <c r="A26" s="10" t="s">
        <v>67</v>
      </c>
      <c r="B26" s="8" t="s">
        <v>56</v>
      </c>
      <c r="C26" s="5" t="s">
        <v>27</v>
      </c>
      <c r="D26" s="30">
        <v>1104</v>
      </c>
      <c r="E26" s="30">
        <v>0</v>
      </c>
      <c r="F26" s="30">
        <v>3000</v>
      </c>
      <c r="G26" s="30">
        <v>0</v>
      </c>
      <c r="H26" s="30">
        <v>3000</v>
      </c>
      <c r="I26" s="30">
        <v>0</v>
      </c>
      <c r="J26" s="30">
        <f t="shared" si="4"/>
        <v>-3000</v>
      </c>
      <c r="K26" s="59"/>
      <c r="L26" s="30">
        <v>0</v>
      </c>
      <c r="M26" s="30">
        <v>0</v>
      </c>
      <c r="N26" s="30">
        <v>0</v>
      </c>
      <c r="O26" s="58"/>
      <c r="P26" s="30">
        <v>0</v>
      </c>
      <c r="Q26" s="30">
        <v>0</v>
      </c>
      <c r="R26" s="40" t="s">
        <v>30</v>
      </c>
      <c r="S26" s="40" t="s">
        <v>30</v>
      </c>
    </row>
    <row r="27" spans="1:19" x14ac:dyDescent="0.25">
      <c r="A27" s="55" t="s">
        <v>68</v>
      </c>
      <c r="B27" s="52" t="s">
        <v>52</v>
      </c>
      <c r="C27" s="51"/>
      <c r="D27" s="31"/>
      <c r="E27" s="31"/>
      <c r="F27" s="31">
        <f>SUM(F28,F35)</f>
        <v>825044</v>
      </c>
      <c r="G27" s="31">
        <f>SUM(G28,G35)</f>
        <v>0</v>
      </c>
      <c r="H27" s="31">
        <f t="shared" ref="H27:J27" si="5">SUM(H28,H35)</f>
        <v>0</v>
      </c>
      <c r="I27" s="31">
        <f t="shared" si="5"/>
        <v>0</v>
      </c>
      <c r="J27" s="31">
        <f t="shared" si="5"/>
        <v>0</v>
      </c>
      <c r="K27" s="58"/>
      <c r="L27" s="31">
        <f>SUM(L28,L35)</f>
        <v>825044</v>
      </c>
      <c r="M27" s="31">
        <v>0</v>
      </c>
      <c r="N27" s="31">
        <f t="shared" si="3"/>
        <v>-825044</v>
      </c>
      <c r="O27" s="58"/>
      <c r="P27" s="31">
        <v>0</v>
      </c>
      <c r="Q27" s="31">
        <v>0</v>
      </c>
      <c r="R27" s="42" t="s">
        <v>30</v>
      </c>
      <c r="S27" s="42" t="s">
        <v>30</v>
      </c>
    </row>
    <row r="28" spans="1:19" ht="27" x14ac:dyDescent="0.25">
      <c r="A28" s="12" t="s">
        <v>69</v>
      </c>
      <c r="B28" s="13" t="s">
        <v>15</v>
      </c>
      <c r="C28" s="32" t="s">
        <v>27</v>
      </c>
      <c r="D28" s="33">
        <f>SUM(D30,D32)</f>
        <v>3219</v>
      </c>
      <c r="E28" s="33">
        <f>SUM(E30,E32)</f>
        <v>0</v>
      </c>
      <c r="F28" s="33">
        <f>SUM(F29:F34)</f>
        <v>786477</v>
      </c>
      <c r="G28" s="33">
        <f>SUM(G29:G34)</f>
        <v>0</v>
      </c>
      <c r="H28" s="33">
        <f t="shared" ref="H28:J28" si="6">SUM(H29:H34)</f>
        <v>0</v>
      </c>
      <c r="I28" s="33">
        <f t="shared" si="6"/>
        <v>0</v>
      </c>
      <c r="J28" s="33">
        <f t="shared" si="6"/>
        <v>0</v>
      </c>
      <c r="K28" s="58"/>
      <c r="L28" s="33">
        <f>SUM(L29:L34)</f>
        <v>786477</v>
      </c>
      <c r="M28" s="33">
        <v>0</v>
      </c>
      <c r="N28" s="33">
        <f t="shared" si="3"/>
        <v>-786477</v>
      </c>
      <c r="O28" s="58"/>
      <c r="P28" s="33">
        <v>0</v>
      </c>
      <c r="Q28" s="33">
        <v>0</v>
      </c>
      <c r="R28" s="41" t="s">
        <v>30</v>
      </c>
      <c r="S28" s="41" t="s">
        <v>30</v>
      </c>
    </row>
    <row r="29" spans="1:19" ht="38.25" x14ac:dyDescent="0.25">
      <c r="A29" s="11" t="s">
        <v>70</v>
      </c>
      <c r="B29" s="8" t="s">
        <v>57</v>
      </c>
      <c r="C29" s="5"/>
      <c r="D29" s="30"/>
      <c r="E29" s="30"/>
      <c r="F29" s="30">
        <v>176721</v>
      </c>
      <c r="G29" s="30">
        <v>0</v>
      </c>
      <c r="H29" s="30">
        <v>0</v>
      </c>
      <c r="I29" s="30">
        <v>0</v>
      </c>
      <c r="J29" s="30">
        <v>0</v>
      </c>
      <c r="K29" s="57"/>
      <c r="L29" s="30">
        <v>176721</v>
      </c>
      <c r="M29" s="30">
        <v>0</v>
      </c>
      <c r="N29" s="30">
        <f t="shared" si="3"/>
        <v>-176721</v>
      </c>
      <c r="O29" s="65" t="s">
        <v>87</v>
      </c>
      <c r="P29" s="30">
        <v>0</v>
      </c>
      <c r="Q29" s="30">
        <v>0</v>
      </c>
      <c r="R29" s="40" t="s">
        <v>30</v>
      </c>
      <c r="S29" s="40" t="s">
        <v>30</v>
      </c>
    </row>
    <row r="30" spans="1:19" ht="38.25" x14ac:dyDescent="0.25">
      <c r="A30" s="11" t="s">
        <v>71</v>
      </c>
      <c r="B30" s="8" t="s">
        <v>58</v>
      </c>
      <c r="C30" s="5" t="s">
        <v>27</v>
      </c>
      <c r="D30" s="30">
        <v>885</v>
      </c>
      <c r="E30" s="30">
        <v>0</v>
      </c>
      <c r="F30" s="30">
        <v>59598</v>
      </c>
      <c r="G30" s="30">
        <v>0</v>
      </c>
      <c r="H30" s="30">
        <v>0</v>
      </c>
      <c r="I30" s="30">
        <v>0</v>
      </c>
      <c r="J30" s="30">
        <v>0</v>
      </c>
      <c r="K30" s="58"/>
      <c r="L30" s="30">
        <v>59598</v>
      </c>
      <c r="M30" s="30">
        <v>0</v>
      </c>
      <c r="N30" s="30">
        <f t="shared" si="3"/>
        <v>-59598</v>
      </c>
      <c r="O30" s="66"/>
      <c r="P30" s="30">
        <v>0</v>
      </c>
      <c r="Q30" s="30">
        <v>0</v>
      </c>
      <c r="R30" s="40" t="s">
        <v>30</v>
      </c>
      <c r="S30" s="40" t="s">
        <v>30</v>
      </c>
    </row>
    <row r="31" spans="1:19" ht="38.25" x14ac:dyDescent="0.25">
      <c r="A31" s="11" t="s">
        <v>72</v>
      </c>
      <c r="B31" s="8" t="s">
        <v>59</v>
      </c>
      <c r="C31" s="5"/>
      <c r="D31" s="30"/>
      <c r="E31" s="30"/>
      <c r="F31" s="30">
        <v>320295</v>
      </c>
      <c r="G31" s="30">
        <v>0</v>
      </c>
      <c r="H31" s="30">
        <v>0</v>
      </c>
      <c r="I31" s="30">
        <v>0</v>
      </c>
      <c r="J31" s="30">
        <v>0</v>
      </c>
      <c r="K31" s="57"/>
      <c r="L31" s="30">
        <v>320295</v>
      </c>
      <c r="M31" s="30">
        <v>0</v>
      </c>
      <c r="N31" s="30">
        <f t="shared" si="3"/>
        <v>-320295</v>
      </c>
      <c r="O31" s="66"/>
      <c r="P31" s="30">
        <v>0</v>
      </c>
      <c r="Q31" s="30">
        <v>0</v>
      </c>
      <c r="R31" s="40" t="s">
        <v>30</v>
      </c>
      <c r="S31" s="40" t="s">
        <v>30</v>
      </c>
    </row>
    <row r="32" spans="1:19" ht="38.25" x14ac:dyDescent="0.25">
      <c r="A32" s="11" t="s">
        <v>73</v>
      </c>
      <c r="B32" s="8" t="s">
        <v>60</v>
      </c>
      <c r="C32" s="36" t="s">
        <v>27</v>
      </c>
      <c r="D32" s="37">
        <v>2334</v>
      </c>
      <c r="E32" s="37">
        <f>SUM(E33:E44)</f>
        <v>0</v>
      </c>
      <c r="F32" s="30">
        <v>220063</v>
      </c>
      <c r="G32" s="30">
        <v>0</v>
      </c>
      <c r="H32" s="30">
        <v>0</v>
      </c>
      <c r="I32" s="30">
        <v>0</v>
      </c>
      <c r="J32" s="30">
        <v>0</v>
      </c>
      <c r="K32" s="33"/>
      <c r="L32" s="30">
        <v>220063</v>
      </c>
      <c r="M32" s="30">
        <f>SUM(M33:M44)</f>
        <v>0</v>
      </c>
      <c r="N32" s="30">
        <f t="shared" si="3"/>
        <v>-220063</v>
      </c>
      <c r="O32" s="66"/>
      <c r="P32" s="30">
        <v>0</v>
      </c>
      <c r="Q32" s="30">
        <f>SUM(Q33:Q44)</f>
        <v>0</v>
      </c>
      <c r="R32" s="40" t="s">
        <v>30</v>
      </c>
      <c r="S32" s="40" t="s">
        <v>30</v>
      </c>
    </row>
    <row r="33" spans="1:19" x14ac:dyDescent="0.25">
      <c r="A33" s="11" t="s">
        <v>74</v>
      </c>
      <c r="B33" s="8" t="s">
        <v>19</v>
      </c>
      <c r="C33" s="36"/>
      <c r="D33" s="37"/>
      <c r="E33" s="37"/>
      <c r="F33" s="30">
        <v>800</v>
      </c>
      <c r="G33" s="30">
        <v>0</v>
      </c>
      <c r="H33" s="30">
        <v>0</v>
      </c>
      <c r="I33" s="30">
        <v>0</v>
      </c>
      <c r="J33" s="30">
        <v>0</v>
      </c>
      <c r="K33" s="30"/>
      <c r="L33" s="30">
        <v>800</v>
      </c>
      <c r="M33" s="30">
        <v>0</v>
      </c>
      <c r="N33" s="30">
        <f>M33-L33</f>
        <v>-800</v>
      </c>
      <c r="O33" s="66"/>
      <c r="P33" s="30">
        <v>0</v>
      </c>
      <c r="Q33" s="30">
        <v>0</v>
      </c>
      <c r="R33" s="40" t="s">
        <v>30</v>
      </c>
      <c r="S33" s="40" t="s">
        <v>30</v>
      </c>
    </row>
    <row r="34" spans="1:19" x14ac:dyDescent="0.25">
      <c r="A34" s="11" t="s">
        <v>75</v>
      </c>
      <c r="B34" s="8" t="s">
        <v>21</v>
      </c>
      <c r="C34" s="36"/>
      <c r="D34" s="37"/>
      <c r="E34" s="37"/>
      <c r="F34" s="30">
        <v>9000</v>
      </c>
      <c r="G34" s="30">
        <v>0</v>
      </c>
      <c r="H34" s="30">
        <v>0</v>
      </c>
      <c r="I34" s="30">
        <v>0</v>
      </c>
      <c r="J34" s="30">
        <v>0</v>
      </c>
      <c r="K34" s="30"/>
      <c r="L34" s="30">
        <v>9000</v>
      </c>
      <c r="M34" s="30">
        <v>0</v>
      </c>
      <c r="N34" s="30">
        <f>M34-L34</f>
        <v>-9000</v>
      </c>
      <c r="O34" s="66"/>
      <c r="P34" s="30">
        <v>0</v>
      </c>
      <c r="Q34" s="30">
        <v>0</v>
      </c>
      <c r="R34" s="40"/>
      <c r="S34" s="40"/>
    </row>
    <row r="35" spans="1:19" x14ac:dyDescent="0.25">
      <c r="A35" s="12" t="s">
        <v>76</v>
      </c>
      <c r="B35" s="13" t="s">
        <v>23</v>
      </c>
      <c r="C35" s="34" t="s">
        <v>27</v>
      </c>
      <c r="D35" s="35">
        <f>SUM(D37)</f>
        <v>2866</v>
      </c>
      <c r="E35" s="35">
        <f>SUM(E37)</f>
        <v>0</v>
      </c>
      <c r="F35" s="33">
        <f>SUM(F36:F37)</f>
        <v>38567</v>
      </c>
      <c r="G35" s="33">
        <f>SUM(G36:G37)</f>
        <v>0</v>
      </c>
      <c r="H35" s="33">
        <f t="shared" ref="H35:J35" si="7">SUM(H36:H37)</f>
        <v>0</v>
      </c>
      <c r="I35" s="33">
        <f t="shared" si="7"/>
        <v>0</v>
      </c>
      <c r="J35" s="33">
        <f t="shared" si="7"/>
        <v>0</v>
      </c>
      <c r="K35" s="33"/>
      <c r="L35" s="33">
        <f>SUM(L36:L37)</f>
        <v>38567</v>
      </c>
      <c r="M35" s="33">
        <f t="shared" ref="M35:N35" si="8">SUM(M36:M37)</f>
        <v>0</v>
      </c>
      <c r="N35" s="33">
        <f t="shared" si="8"/>
        <v>-38567</v>
      </c>
      <c r="O35" s="66"/>
      <c r="P35" s="33">
        <f t="shared" ref="P35" si="9">SUM(P36:P37)</f>
        <v>0</v>
      </c>
      <c r="Q35" s="33">
        <f t="shared" ref="Q35" si="10">SUM(Q36:Q37)</f>
        <v>0</v>
      </c>
      <c r="R35" s="41"/>
      <c r="S35" s="41"/>
    </row>
    <row r="36" spans="1:19" ht="51" x14ac:dyDescent="0.25">
      <c r="A36" s="11" t="s">
        <v>77</v>
      </c>
      <c r="B36" s="8" t="s">
        <v>61</v>
      </c>
      <c r="C36" s="36"/>
      <c r="D36" s="37"/>
      <c r="E36" s="37"/>
      <c r="F36" s="30">
        <v>16691</v>
      </c>
      <c r="G36" s="30">
        <v>0</v>
      </c>
      <c r="H36" s="30">
        <v>0</v>
      </c>
      <c r="I36" s="30">
        <v>0</v>
      </c>
      <c r="J36" s="30">
        <v>0</v>
      </c>
      <c r="K36" s="30"/>
      <c r="L36" s="30">
        <v>16691</v>
      </c>
      <c r="M36" s="30">
        <v>0</v>
      </c>
      <c r="N36" s="30">
        <f>M36-L36</f>
        <v>-16691</v>
      </c>
      <c r="O36" s="66"/>
      <c r="P36" s="30">
        <v>0</v>
      </c>
      <c r="Q36" s="30">
        <v>0</v>
      </c>
      <c r="R36" s="40"/>
      <c r="S36" s="40"/>
    </row>
    <row r="37" spans="1:19" ht="38.25" x14ac:dyDescent="0.25">
      <c r="A37" s="11" t="s">
        <v>78</v>
      </c>
      <c r="B37" s="8" t="s">
        <v>62</v>
      </c>
      <c r="C37" s="36" t="s">
        <v>27</v>
      </c>
      <c r="D37" s="37">
        <v>2866</v>
      </c>
      <c r="E37" s="37">
        <v>0</v>
      </c>
      <c r="F37" s="30">
        <v>21876</v>
      </c>
      <c r="G37" s="30">
        <v>0</v>
      </c>
      <c r="H37" s="30">
        <v>0</v>
      </c>
      <c r="I37" s="30">
        <v>0</v>
      </c>
      <c r="J37" s="30">
        <v>0</v>
      </c>
      <c r="K37" s="30"/>
      <c r="L37" s="30">
        <v>21876</v>
      </c>
      <c r="M37" s="30">
        <v>0</v>
      </c>
      <c r="N37" s="30">
        <f>M37-L37</f>
        <v>-21876</v>
      </c>
      <c r="O37" s="66"/>
      <c r="P37" s="30">
        <v>0</v>
      </c>
      <c r="Q37" s="30">
        <v>0</v>
      </c>
      <c r="R37" s="40"/>
      <c r="S37" s="40"/>
    </row>
    <row r="38" spans="1:19" x14ac:dyDescent="0.25">
      <c r="A38" s="54" t="s">
        <v>79</v>
      </c>
      <c r="B38" s="52" t="s">
        <v>52</v>
      </c>
      <c r="C38" s="38"/>
      <c r="D38" s="39"/>
      <c r="E38" s="39"/>
      <c r="F38" s="31">
        <f>F39</f>
        <v>1750938</v>
      </c>
      <c r="G38" s="31">
        <f>G39</f>
        <v>0</v>
      </c>
      <c r="H38" s="31">
        <f t="shared" ref="H38:J38" si="11">H39</f>
        <v>0</v>
      </c>
      <c r="I38" s="31">
        <f t="shared" si="11"/>
        <v>0</v>
      </c>
      <c r="J38" s="31">
        <f t="shared" si="11"/>
        <v>0</v>
      </c>
      <c r="K38" s="31"/>
      <c r="L38" s="31">
        <f t="shared" ref="L38" si="12">L39</f>
        <v>0</v>
      </c>
      <c r="M38" s="31">
        <f t="shared" ref="M38" si="13">M39</f>
        <v>0</v>
      </c>
      <c r="N38" s="31">
        <f t="shared" ref="N38" si="14">N39</f>
        <v>0</v>
      </c>
      <c r="O38" s="66"/>
      <c r="P38" s="31">
        <f>P39</f>
        <v>1750938</v>
      </c>
      <c r="Q38" s="31">
        <f>Q39</f>
        <v>0</v>
      </c>
      <c r="R38" s="42"/>
      <c r="S38" s="42"/>
    </row>
    <row r="39" spans="1:19" ht="27" x14ac:dyDescent="0.25">
      <c r="A39" s="12" t="s">
        <v>80</v>
      </c>
      <c r="B39" s="13" t="s">
        <v>15</v>
      </c>
      <c r="C39" s="34" t="s">
        <v>27</v>
      </c>
      <c r="D39" s="35">
        <f>SUM(D41:D42)</f>
        <v>4794</v>
      </c>
      <c r="E39" s="35">
        <f>SUM(E41:E42)</f>
        <v>0</v>
      </c>
      <c r="F39" s="33">
        <f>SUM(F40:F44)</f>
        <v>1750938</v>
      </c>
      <c r="G39" s="33">
        <f>SUM(G40:G44)</f>
        <v>0</v>
      </c>
      <c r="H39" s="33">
        <f t="shared" ref="H39:J39" si="15">SUM(H40:H44)</f>
        <v>0</v>
      </c>
      <c r="I39" s="33">
        <f t="shared" si="15"/>
        <v>0</v>
      </c>
      <c r="J39" s="33">
        <f t="shared" si="15"/>
        <v>0</v>
      </c>
      <c r="K39" s="33"/>
      <c r="L39" s="33">
        <f t="shared" ref="L39" si="16">SUM(L40:L44)</f>
        <v>0</v>
      </c>
      <c r="M39" s="33">
        <f t="shared" ref="M39" si="17">SUM(M40:M44)</f>
        <v>0</v>
      </c>
      <c r="N39" s="33">
        <f t="shared" ref="N39" si="18">SUM(N40:N44)</f>
        <v>0</v>
      </c>
      <c r="O39" s="66"/>
      <c r="P39" s="33">
        <f>SUM(P40:P44)</f>
        <v>1750938</v>
      </c>
      <c r="Q39" s="33">
        <f>SUM(Q40:Q44)</f>
        <v>0</v>
      </c>
      <c r="R39" s="41"/>
      <c r="S39" s="41"/>
    </row>
    <row r="40" spans="1:19" ht="38.25" x14ac:dyDescent="0.25">
      <c r="A40" s="11" t="s">
        <v>81</v>
      </c>
      <c r="B40" s="8" t="s">
        <v>63</v>
      </c>
      <c r="C40" s="36"/>
      <c r="D40" s="37"/>
      <c r="E40" s="37"/>
      <c r="F40" s="30">
        <v>882723</v>
      </c>
      <c r="G40" s="30">
        <v>0</v>
      </c>
      <c r="H40" s="30">
        <v>0</v>
      </c>
      <c r="I40" s="30">
        <v>0</v>
      </c>
      <c r="J40" s="30">
        <v>0</v>
      </c>
      <c r="K40" s="30"/>
      <c r="L40" s="30">
        <v>0</v>
      </c>
      <c r="M40" s="30">
        <v>0</v>
      </c>
      <c r="N40" s="30">
        <v>0</v>
      </c>
      <c r="O40" s="66"/>
      <c r="P40" s="30">
        <v>882723</v>
      </c>
      <c r="Q40" s="30">
        <v>0</v>
      </c>
      <c r="R40" s="40"/>
      <c r="S40" s="40"/>
    </row>
    <row r="41" spans="1:19" ht="38.25" x14ac:dyDescent="0.25">
      <c r="A41" s="11" t="s">
        <v>82</v>
      </c>
      <c r="B41" s="8" t="s">
        <v>64</v>
      </c>
      <c r="C41" s="36" t="s">
        <v>27</v>
      </c>
      <c r="D41" s="37">
        <v>4050</v>
      </c>
      <c r="E41" s="37">
        <v>0</v>
      </c>
      <c r="F41" s="30">
        <v>589197</v>
      </c>
      <c r="G41" s="30">
        <v>0</v>
      </c>
      <c r="H41" s="30">
        <v>0</v>
      </c>
      <c r="I41" s="30">
        <v>0</v>
      </c>
      <c r="J41" s="30">
        <v>0</v>
      </c>
      <c r="K41" s="30"/>
      <c r="L41" s="30">
        <v>0</v>
      </c>
      <c r="M41" s="30">
        <v>0</v>
      </c>
      <c r="N41" s="30">
        <v>0</v>
      </c>
      <c r="O41" s="66"/>
      <c r="P41" s="30">
        <v>589197</v>
      </c>
      <c r="Q41" s="30">
        <v>0</v>
      </c>
      <c r="R41" s="40"/>
      <c r="S41" s="40"/>
    </row>
    <row r="42" spans="1:19" ht="25.5" x14ac:dyDescent="0.25">
      <c r="A42" s="11" t="s">
        <v>83</v>
      </c>
      <c r="B42" s="8" t="s">
        <v>65</v>
      </c>
      <c r="C42" s="36" t="s">
        <v>27</v>
      </c>
      <c r="D42" s="37">
        <v>744</v>
      </c>
      <c r="E42" s="37">
        <v>0</v>
      </c>
      <c r="F42" s="30">
        <v>262018</v>
      </c>
      <c r="G42" s="30">
        <v>0</v>
      </c>
      <c r="H42" s="30">
        <v>0</v>
      </c>
      <c r="I42" s="30">
        <v>0</v>
      </c>
      <c r="J42" s="30">
        <v>0</v>
      </c>
      <c r="K42" s="30"/>
      <c r="L42" s="30">
        <v>0</v>
      </c>
      <c r="M42" s="30">
        <v>0</v>
      </c>
      <c r="N42" s="30">
        <v>0</v>
      </c>
      <c r="O42" s="66"/>
      <c r="P42" s="30">
        <v>262018</v>
      </c>
      <c r="Q42" s="30">
        <v>0</v>
      </c>
      <c r="R42" s="40"/>
      <c r="S42" s="40"/>
    </row>
    <row r="43" spans="1:19" x14ac:dyDescent="0.25">
      <c r="A43" s="11" t="s">
        <v>84</v>
      </c>
      <c r="B43" s="8" t="s">
        <v>19</v>
      </c>
      <c r="C43" s="36"/>
      <c r="D43" s="37"/>
      <c r="E43" s="37"/>
      <c r="F43" s="30">
        <v>2000</v>
      </c>
      <c r="G43" s="30">
        <v>0</v>
      </c>
      <c r="H43" s="30">
        <v>0</v>
      </c>
      <c r="I43" s="30">
        <v>0</v>
      </c>
      <c r="J43" s="30">
        <v>0</v>
      </c>
      <c r="K43" s="30"/>
      <c r="L43" s="30">
        <v>0</v>
      </c>
      <c r="M43" s="30">
        <v>0</v>
      </c>
      <c r="N43" s="30">
        <v>0</v>
      </c>
      <c r="O43" s="66"/>
      <c r="P43" s="30">
        <v>2000</v>
      </c>
      <c r="Q43" s="30">
        <v>0</v>
      </c>
      <c r="R43" s="40"/>
      <c r="S43" s="40"/>
    </row>
    <row r="44" spans="1:19" x14ac:dyDescent="0.25">
      <c r="A44" s="11" t="s">
        <v>85</v>
      </c>
      <c r="B44" s="8" t="s">
        <v>21</v>
      </c>
      <c r="C44" s="36"/>
      <c r="D44" s="37"/>
      <c r="E44" s="37"/>
      <c r="F44" s="30">
        <v>15000</v>
      </c>
      <c r="G44" s="30">
        <v>0</v>
      </c>
      <c r="H44" s="30">
        <v>0</v>
      </c>
      <c r="I44" s="30">
        <v>0</v>
      </c>
      <c r="J44" s="30">
        <v>0</v>
      </c>
      <c r="K44" s="30"/>
      <c r="L44" s="30">
        <v>0</v>
      </c>
      <c r="M44" s="30">
        <v>0</v>
      </c>
      <c r="N44" s="30">
        <v>0</v>
      </c>
      <c r="O44" s="66"/>
      <c r="P44" s="30">
        <v>15000</v>
      </c>
      <c r="Q44" s="30">
        <v>0</v>
      </c>
      <c r="R44" s="40"/>
      <c r="S44" s="40"/>
    </row>
    <row r="45" spans="1:19" x14ac:dyDescent="0.25">
      <c r="A45" s="14"/>
      <c r="B45" s="15" t="s">
        <v>29</v>
      </c>
      <c r="C45" s="38"/>
      <c r="D45" s="39"/>
      <c r="E45" s="39"/>
      <c r="F45" s="39">
        <f>SUM(F38,F27,F17)</f>
        <v>3041757</v>
      </c>
      <c r="G45" s="39">
        <f>G17+G32</f>
        <v>0</v>
      </c>
      <c r="H45" s="39">
        <f>H17+H32</f>
        <v>465775</v>
      </c>
      <c r="I45" s="39">
        <f>I17+I32</f>
        <v>0</v>
      </c>
      <c r="J45" s="39">
        <f>J17+J32</f>
        <v>-465775</v>
      </c>
      <c r="K45" s="31"/>
      <c r="L45" s="39">
        <f>SUM(L27)</f>
        <v>825044</v>
      </c>
      <c r="M45" s="39">
        <f t="shared" ref="M45:N45" si="19">SUM(M27)</f>
        <v>0</v>
      </c>
      <c r="N45" s="39">
        <f t="shared" si="19"/>
        <v>-825044</v>
      </c>
      <c r="O45" s="67"/>
      <c r="P45" s="39">
        <f>SUM(P38)</f>
        <v>1750938</v>
      </c>
      <c r="Q45" s="39">
        <f>Q17+Q32</f>
        <v>0</v>
      </c>
      <c r="R45" s="42" t="s">
        <v>30</v>
      </c>
      <c r="S45" s="42" t="s">
        <v>30</v>
      </c>
    </row>
    <row r="47" spans="1:19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50" spans="1:10" x14ac:dyDescent="0.25">
      <c r="A50" s="25" t="s">
        <v>45</v>
      </c>
      <c r="B50" s="26"/>
      <c r="C50" s="26"/>
      <c r="D50" s="26"/>
      <c r="E50" s="26"/>
      <c r="F50" s="26"/>
      <c r="G50" s="26"/>
      <c r="H50" s="26"/>
      <c r="I50" s="26"/>
      <c r="J50" s="26"/>
    </row>
  </sheetData>
  <mergeCells count="22">
    <mergeCell ref="N8:S8"/>
    <mergeCell ref="N1:S1"/>
    <mergeCell ref="N2:S2"/>
    <mergeCell ref="N3:S3"/>
    <mergeCell ref="N4:S4"/>
    <mergeCell ref="N5:S5"/>
    <mergeCell ref="N6:S6"/>
    <mergeCell ref="K18:K26"/>
    <mergeCell ref="A47:S47"/>
    <mergeCell ref="A9:S9"/>
    <mergeCell ref="A10:S10"/>
    <mergeCell ref="A11:S11"/>
    <mergeCell ref="A12:S12"/>
    <mergeCell ref="A13:A14"/>
    <mergeCell ref="B13:S13"/>
    <mergeCell ref="D14:E14"/>
    <mergeCell ref="F14:G14"/>
    <mergeCell ref="H14:K14"/>
    <mergeCell ref="L14:O14"/>
    <mergeCell ref="P14:Q14"/>
    <mergeCell ref="R14:S14"/>
    <mergeCell ref="O29:O45"/>
  </mergeCells>
  <pageMargins left="0.31496062992125984" right="0.31496062992125984" top="0.35433070866141736" bottom="0.35433070866141736" header="0" footer="0"/>
  <pageSetup paperSize="9" scale="7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C16" sqref="C16"/>
    </sheetView>
  </sheetViews>
  <sheetFormatPr defaultRowHeight="15" x14ac:dyDescent="0.25"/>
  <cols>
    <col min="1" max="1" width="38" style="19" customWidth="1"/>
    <col min="2" max="2" width="17.28515625" style="19" customWidth="1"/>
    <col min="3" max="3" width="23.28515625" style="19" customWidth="1"/>
    <col min="4" max="4" width="16.5703125" style="19" customWidth="1"/>
    <col min="5" max="5" width="27" style="19" customWidth="1"/>
    <col min="6" max="6" width="33" style="19" customWidth="1"/>
    <col min="7" max="16384" width="9.140625" style="19"/>
  </cols>
  <sheetData>
    <row r="1" spans="1:6" ht="15.75" thickBot="1" x14ac:dyDescent="0.3">
      <c r="A1" s="20"/>
    </row>
    <row r="2" spans="1:6" ht="39" thickBot="1" x14ac:dyDescent="0.3">
      <c r="A2" s="21" t="s">
        <v>48</v>
      </c>
      <c r="B2" s="48" t="s">
        <v>94</v>
      </c>
      <c r="C2" s="22" t="s">
        <v>88</v>
      </c>
      <c r="D2" s="22" t="s">
        <v>95</v>
      </c>
      <c r="E2" s="22" t="s">
        <v>38</v>
      </c>
      <c r="F2" s="22" t="s">
        <v>39</v>
      </c>
    </row>
    <row r="3" spans="1:6" ht="51.75" thickBot="1" x14ac:dyDescent="0.3">
      <c r="A3" s="23" t="s">
        <v>40</v>
      </c>
      <c r="B3" s="49" t="s">
        <v>96</v>
      </c>
      <c r="C3" s="49" t="s">
        <v>99</v>
      </c>
      <c r="D3" s="49" t="s">
        <v>100</v>
      </c>
      <c r="E3" s="69" t="s">
        <v>44</v>
      </c>
      <c r="F3" s="69" t="s">
        <v>49</v>
      </c>
    </row>
    <row r="4" spans="1:6" ht="51.75" thickBot="1" x14ac:dyDescent="0.3">
      <c r="A4" s="23" t="s">
        <v>41</v>
      </c>
      <c r="B4" s="43" t="s">
        <v>30</v>
      </c>
      <c r="C4" s="49" t="s">
        <v>89</v>
      </c>
      <c r="D4" s="43" t="s">
        <v>30</v>
      </c>
      <c r="E4" s="70"/>
      <c r="F4" s="70"/>
    </row>
    <row r="5" spans="1:6" ht="39" thickBot="1" x14ac:dyDescent="0.3">
      <c r="A5" s="23" t="s">
        <v>42</v>
      </c>
      <c r="B5" s="49" t="s">
        <v>98</v>
      </c>
      <c r="C5" s="49" t="s">
        <v>97</v>
      </c>
      <c r="D5" s="50" t="s">
        <v>90</v>
      </c>
      <c r="E5" s="70"/>
      <c r="F5" s="70"/>
    </row>
    <row r="6" spans="1:6" ht="39" thickBot="1" x14ac:dyDescent="0.3">
      <c r="A6" s="23" t="s">
        <v>43</v>
      </c>
      <c r="B6" s="49" t="s">
        <v>91</v>
      </c>
      <c r="C6" s="49" t="s">
        <v>93</v>
      </c>
      <c r="D6" s="49" t="s">
        <v>92</v>
      </c>
      <c r="E6" s="71"/>
      <c r="F6" s="71"/>
    </row>
    <row r="7" spans="1:6" x14ac:dyDescent="0.25">
      <c r="A7" s="45"/>
      <c r="B7" s="46"/>
      <c r="C7" s="46"/>
      <c r="D7" s="47"/>
      <c r="E7" s="46"/>
      <c r="F7" s="46"/>
    </row>
    <row r="8" spans="1:6" x14ac:dyDescent="0.25">
      <c r="A8" s="18"/>
    </row>
    <row r="9" spans="1:6" x14ac:dyDescent="0.25">
      <c r="A9" s="28" t="s">
        <v>46</v>
      </c>
      <c r="B9" s="29"/>
      <c r="C9" s="29"/>
      <c r="D9" s="29"/>
    </row>
    <row r="10" spans="1:6" x14ac:dyDescent="0.25">
      <c r="A10" s="28"/>
      <c r="B10" s="29"/>
      <c r="C10" s="29"/>
      <c r="D10" s="29"/>
    </row>
    <row r="11" spans="1:6" x14ac:dyDescent="0.25">
      <c r="A11" s="18"/>
    </row>
    <row r="12" spans="1:6" ht="18" x14ac:dyDescent="0.25">
      <c r="A12" s="24"/>
    </row>
    <row r="13" spans="1:6" x14ac:dyDescent="0.25">
      <c r="A13" s="18"/>
    </row>
  </sheetData>
  <mergeCells count="2">
    <mergeCell ref="E3:E6"/>
    <mergeCell ref="F3:F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Плохова Надежда Юрьевна</dc:creator>
  <cp:lastModifiedBy>Шерина Лилия Игоревна</cp:lastModifiedBy>
  <cp:lastPrinted>2016-06-13T06:25:17Z</cp:lastPrinted>
  <dcterms:created xsi:type="dcterms:W3CDTF">2016-04-13T10:16:40Z</dcterms:created>
  <dcterms:modified xsi:type="dcterms:W3CDTF">2018-06-15T10:05:21Z</dcterms:modified>
</cp:coreProperties>
</file>