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12012" tabRatio="555" activeTab="1"/>
  </bookViews>
  <sheets>
    <sheet name="приложение 4" sheetId="1" r:id="rId1"/>
    <sheet name="продолжени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Фирсова Татьяна Николаевна</author>
  </authors>
  <commentList>
    <comment ref="D6" authorId="0">
      <text>
        <r>
          <rPr>
            <b/>
            <sz val="9"/>
            <rFont val="Tahoma"/>
            <family val="2"/>
          </rPr>
          <t>Фирсова Татьяна Николаевна:</t>
        </r>
        <r>
          <rPr>
            <sz val="9"/>
            <rFont val="Tahoma"/>
            <family val="2"/>
          </rPr>
          <t xml:space="preserve">
на данный момент 72 повреждения, но до конца месяца возможно будет 76</t>
        </r>
      </text>
    </comment>
  </commentList>
</comments>
</file>

<file path=xl/sharedStrings.xml><?xml version="1.0" encoding="utf-8"?>
<sst xmlns="http://schemas.openxmlformats.org/spreadsheetml/2006/main" count="164" uniqueCount="108">
  <si>
    <t>№ п/п</t>
  </si>
  <si>
    <t>Количество в натуральных показателях</t>
  </si>
  <si>
    <t>-</t>
  </si>
  <si>
    <t>Всего на 2019 год</t>
  </si>
  <si>
    <t>собственные средства</t>
  </si>
  <si>
    <t>Заемные средства</t>
  </si>
  <si>
    <t>Нерегулируемая (иная) деятельность</t>
  </si>
  <si>
    <t>план</t>
  </si>
  <si>
    <t>факт</t>
  </si>
  <si>
    <t>отклонение</t>
  </si>
  <si>
    <r>
      <t>Информация о реализации инвестиционной программы (проекта) в разрезе источников финансирования,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 тенге</t>
    </r>
  </si>
  <si>
    <r>
      <t>Наименование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мероприятий</t>
    </r>
  </si>
  <si>
    <r>
      <t>Единица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измерения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(для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натуральных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показателей)</t>
    </r>
  </si>
  <si>
    <r>
      <t>Сумма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инвестиционной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программы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(проекты),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 тенге</t>
    </r>
  </si>
  <si>
    <r>
      <t>Бюджетные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средства</t>
    </r>
  </si>
  <si>
    <r>
      <t>причины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отклонения</t>
    </r>
  </si>
  <si>
    <t>Приложение 4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 
форма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</si>
  <si>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</si>
  <si>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</si>
  <si>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</si>
  <si>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Информация субъекта естественной монополии
о ходе исполнения субъектом инвестиционной программы (проекта)/об исполнении инвестиционной программы (проекта)* за I полугодие 2019 года
ТОО "Петропавловские Тепловые Сети", передача и распределение тепловой энергии, Совместный Приказ Департамента Комитета по регулированию естественных монополий и защите конкуренции МНЭ РК по СКО от  12.11.2018г №148-ОД и Управления энергетики и жилищно-коммунального хозяйства по СКО от 23.11.2016г о внесении изменения в приказ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Северо-Казахстанской области от 9 ноября 2015 года № 130-ОД "Об утверждении инвестиционной программы "Развитие, реконструкция и техническое перевооружение комплекса ТОО "Петропавловские Тепловые Сети" на 2016-2020 годы"
(наименование субъекта естественной монополии, вид деятельности, кем утвержден (а) программа (проект) (дата, номер приказа)</t>
  </si>
  <si>
    <t>I (Собственные средства)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</si>
  <si>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</si>
  <si>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</si>
  <si>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</si>
  <si>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</si>
  <si>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</si>
  <si>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</si>
  <si>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</si>
  <si>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</si>
  <si>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1.3.</t>
  </si>
  <si>
    <t>1.3.1.</t>
  </si>
  <si>
    <t>1.3.2.</t>
  </si>
  <si>
    <t>1.3.3.</t>
  </si>
  <si>
    <t>II (ЕБРР)</t>
  </si>
  <si>
    <t>2.1.</t>
  </si>
  <si>
    <t>2.1.1.</t>
  </si>
  <si>
    <t>2.1.2.</t>
  </si>
  <si>
    <t>2.1.3.</t>
  </si>
  <si>
    <t>2.1.4.</t>
  </si>
  <si>
    <t xml:space="preserve">Реконструкция и техническое перевооружение </t>
  </si>
  <si>
    <t>Реконструкция тепловых сетей с применением предизолированных трубопроводов</t>
  </si>
  <si>
    <t>Материалы для строительства тепломагистрали №6 2Ду500мм по ул.Ружейникова от Тепловой Камеры -6-10-с до Тепловой Камеры -6-14</t>
  </si>
  <si>
    <t>Строительство тепломагистрали №6 2Ду500мм по ул.Ружейникова от Тепловой Камеры -6-10-с до Тепловой Камеры-6-14</t>
  </si>
  <si>
    <t>Авторский надзор</t>
  </si>
  <si>
    <t>Технический надзор</t>
  </si>
  <si>
    <t>Восстановление изоляции</t>
  </si>
  <si>
    <t>Приобретение материалов для восстановления изоляции</t>
  </si>
  <si>
    <t>Строительно-монтажные работы по восстановлению изоляции на участке ТМ №15 2Ду 500мм от Теплового Пункта-405-с</t>
  </si>
  <si>
    <t>Прочие мероприятия</t>
  </si>
  <si>
    <t>Услуги по установке теплообменников, приобретенных в 2018 г.</t>
  </si>
  <si>
    <t>Проведение комплексной вневедомственной экспертизы по рабочему проекту «Реконструкция тепломагистрали №9 2Ду300мм – 2Ду400мм по ул. Советская от ТК-9-03 до ТК-9а-38 в г. Петропавловске СКО. Корректировка»</t>
  </si>
  <si>
    <t>Строительство тепловых сетей с применением предизолированных трубопроводов</t>
  </si>
  <si>
    <t>Генеральный директор ТОО "Петропавловские Тепловые Сети"</t>
  </si>
  <si>
    <t>Калиничев А.В.</t>
  </si>
  <si>
    <t>п.м.</t>
  </si>
  <si>
    <t>Инвестиционная программа будет откорректирована в установленные законом сроки.</t>
  </si>
  <si>
    <r>
      <rPr>
        <b/>
        <sz val="10"/>
        <color indexed="8"/>
        <rFont val="Times New Roman"/>
        <family val="1"/>
      </rPr>
      <t xml:space="preserve">Примечание: </t>
    </r>
    <r>
      <rPr>
        <sz val="10"/>
        <color indexed="8"/>
        <rFont val="Times New Roman"/>
        <family val="1"/>
      </rPr>
      <t>В I-II кварталах 2019 г. проводятся тендеры и проработка рынка работ, услуг и ТМЦ, заключение договоров и поставка оборудования на центральный склад ТОО. Физическое выполнение мероприятий инвестиционной программы запланировано на III-IV квартал 2019 г.</t>
    </r>
  </si>
  <si>
    <t>Работы выполнены внеплана.
Инвестиционная программа будет откорректирована в установленные законом сроки.</t>
  </si>
  <si>
    <t xml:space="preserve">
«Реконструкция тепломагистрали №7 2Ду600мм по 
ул. Крепостная от ТК-1-10 до ТП-15-12с в г. Петропавловске 
Северо-Казахстанской области»
</t>
  </si>
  <si>
    <t>Авторский надзор за «Реконструкцией тепломагистрали №7 2Ду600мм по 
ул. Крепостная от ТК-1-10 до ТП-15-12с в г. Петропавловске 
Северо-Казахстанской области»</t>
  </si>
  <si>
    <t>Технический надзор «Реконструкцией тепломагистрали №7 2Ду600мм по 
ул. Крепостная от ТК-1-10 до ТП-15-12с в г. Петропавловске 
Северо-Казахстанской области»</t>
  </si>
  <si>
    <t>«Реконструкция тепломагистрали №15 2Ду 600мм по ул. Советская от УН-15-06-с до ТП-15-12-с в г. Петропавловске, Северо-Казахстанской области"</t>
  </si>
  <si>
    <t>2.1.5.</t>
  </si>
  <si>
    <t>Авторский надзор за «Реконструкцией тепломагистрали №15 2Ду 600мм по ул. Советская от УН-15-06-с до ТП-15-12-с в г. Петропавловске, Северо-Казахстанской области"</t>
  </si>
  <si>
    <t>2.1.6.</t>
  </si>
  <si>
    <t>Технический надзор за «Реконструкцией тепломагистрали №15 2Ду 600мм по ул. Советская от УН-15-06-с до ТП-15-12-с в г. Петропавловске, Северо-Казахстанской области"</t>
  </si>
  <si>
    <t>2.1.7.</t>
  </si>
  <si>
    <t>Реконструкция тепломагистрали №7-18 2Ду500мм по улице Алматинская от ТК-8-01 до ТК-7-09А в городе Петропавловске Северо-Казахстанской области»</t>
  </si>
  <si>
    <t>2.1.8.</t>
  </si>
  <si>
    <t>Авторский надзор за Реконструкцией тепломагистрали №7-18 2Ду500мм по улице Алматинская от ТК-8-01 до ТК-7-09А в городе Петропавловске Северо-Казахстанской области»</t>
  </si>
  <si>
    <t>2.1.9.</t>
  </si>
  <si>
    <t>Технический надзор за Реконструкцией тепломагистрали №7-18 2Ду500мм по улице Алматинская от ТК-8-01 до ТК-7-09А в городе Петропавловске Северо-Казахстанской области»</t>
  </si>
  <si>
    <t>2.1.10.</t>
  </si>
  <si>
    <t>Строительство тепломагистрали №6 от Насосной Станции №4 до Узла Наземного-6-10 (с увеличением диаметра с 2Ду500мм на 2Ду600мм).</t>
  </si>
  <si>
    <t>III (МИР РК)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</si>
  <si>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</si>
  <si>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</si>
  <si>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</si>
  <si>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</si>
  <si>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</si>
  <si>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</si>
  <si>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</si>
  <si>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</si>
  <si>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</si>
  <si>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</si>
  <si>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</si>
  <si>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Кредитные средства не получены из-за отказа со-финансирования со стороны государства согласно письма Комитета по делам строительства и ЖКХ МИИР РК №24-03-11-397 от 08.05.2019 г., ввиду органичения бюджетных средств. Инвестиционная программа будет откорректирована в установленные законом сроки.</t>
  </si>
  <si>
    <t>Списание комплектующих к теплообменникам, приобретенных в 2018г.</t>
  </si>
  <si>
    <t>Показатели эффективности, надежности и качества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</si>
  <si>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</si>
  <si>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</si>
  <si>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Проводить сравнительный анализ по достижению показателей эффективности, надежности и качества можно только после выполнения всех мероприятий, запланированных к реализации, т.е. по окончанию года.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</si>
  <si>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</si>
  <si>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В результате исполнения мероприятий ожидается снижение действительного уровня тепловых потерь при транспортировке и снижение износа тепловых сетей. </t>
  </si>
  <si>
    <t>факт 2 полугодие 2018 года</t>
  </si>
  <si>
    <t>план 2019 года</t>
  </si>
  <si>
    <t>факт 1 полугодие2019 года (ожидаемое)</t>
  </si>
  <si>
    <t>Объем передачи и распределения теплоэнергии: +0,89 % (план 2019 г. 1376,725 тыс. Гкал / план 2018 г. 1364,535 тыс. Гкал</t>
  </si>
  <si>
    <t xml:space="preserve">-0,78%
(62,26%  на 01.01.2020года)
План на 31.12.2018г. – 63,04%
План на 31.12.2019г. – 62,26%
</t>
  </si>
  <si>
    <t xml:space="preserve">-16
(268/252)
</t>
  </si>
  <si>
    <t>7,9 % (факт 2 п/е 2018г. 32,73 %, план 2 п/е 2018 г. 24,87 %)</t>
  </si>
  <si>
    <t xml:space="preserve">-25
(104/79) 
</t>
  </si>
  <si>
    <t>Объем передачи и распределения теплоэнергии: - 3,5 %  (факт 2 п/е 2018 г. 530,926 тыс. Гкал, план  2 п/е 2018 г. 549,928 тыс.  тыс. ГКал)</t>
  </si>
  <si>
    <t xml:space="preserve">-2,2 % (план 2019г. 20,50% , 
план 2018г. 22,70%) </t>
  </si>
  <si>
    <t xml:space="preserve">+3,19% (ожид. 1 п/е 2019г. 20,95%, 
план 1 п/е 2019г. 17,76 %) </t>
  </si>
  <si>
    <t xml:space="preserve">-13
(89/76)
</t>
  </si>
  <si>
    <t>Объем передачи и распределения теплоэнергии: -2,4% (ожид.1 п/е 2019г. 799,4 тыс. Гкал / план 1 п/е 2019 г. 819,5 тыс.  тыс. Гкал)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</si>
</sst>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"/>
    <numFmt numFmtId="183" formatCode="#,##0.0000"/>
    <numFmt numFmtId="184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wrapText="1"/>
    </xf>
    <xf numFmtId="0" fontId="0" fillId="0" borderId="0" xfId="0" applyAlignment="1">
      <alignment horizontal="right"/>
    </xf>
    <xf numFmtId="0" fontId="60" fillId="0" borderId="0" xfId="0" applyFont="1" applyAlignment="1">
      <alignment/>
    </xf>
    <xf numFmtId="0" fontId="8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14" fontId="10" fillId="33" borderId="10" xfId="54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54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horizontal="left" vertical="center" wrapText="1"/>
      <protection/>
    </xf>
    <xf numFmtId="0" fontId="9" fillId="33" borderId="10" xfId="57" applyFont="1" applyFill="1" applyBorder="1" applyAlignment="1">
      <alignment horizontal="left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vertical="center"/>
    </xf>
    <xf numFmtId="14" fontId="8" fillId="33" borderId="10" xfId="54" applyNumberFormat="1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left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11" xfId="53" applyFont="1" applyBorder="1" applyAlignment="1">
      <alignment horizontal="center" vertical="center" wrapText="1"/>
      <protection/>
    </xf>
    <xf numFmtId="0" fontId="58" fillId="0" borderId="12" xfId="53" applyFont="1" applyFill="1" applyBorder="1" applyAlignment="1">
      <alignment horizontal="center" vertical="center" wrapText="1"/>
      <protection/>
    </xf>
    <xf numFmtId="0" fontId="58" fillId="0" borderId="12" xfId="53" applyFont="1" applyBorder="1" applyAlignment="1">
      <alignment horizontal="center" vertical="center" wrapText="1"/>
      <protection/>
    </xf>
    <xf numFmtId="0" fontId="58" fillId="0" borderId="13" xfId="53" applyFont="1" applyBorder="1" applyAlignment="1">
      <alignment horizontal="center" vertical="center" wrapText="1"/>
      <protection/>
    </xf>
    <xf numFmtId="0" fontId="56" fillId="0" borderId="14" xfId="53" applyFont="1" applyBorder="1" applyAlignment="1">
      <alignment vertical="center" wrapText="1"/>
      <protection/>
    </xf>
    <xf numFmtId="0" fontId="56" fillId="0" borderId="15" xfId="53" applyFont="1" applyBorder="1" applyAlignment="1">
      <alignment vertical="center" wrapText="1"/>
      <protection/>
    </xf>
    <xf numFmtId="49" fontId="2" fillId="0" borderId="16" xfId="53" applyNumberFormat="1" applyFont="1" applyFill="1" applyBorder="1" applyAlignment="1">
      <alignment horizontal="center" vertical="center" wrapText="1"/>
      <protection/>
    </xf>
    <xf numFmtId="0" fontId="5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wrapText="1"/>
    </xf>
    <xf numFmtId="0" fontId="64" fillId="33" borderId="0" xfId="0" applyFont="1" applyFill="1" applyAlignment="1">
      <alignment horizontal="right" vertical="center"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Бюджет 2015" xfId="54"/>
    <cellStyle name="Обычный 3 2" xfId="55"/>
    <cellStyle name="Обычный 5" xfId="56"/>
    <cellStyle name="Обычный_БЮДЖЕТ инвестиционной программы на октябрь 2010 - сентябрь 2012гг  2_Бюджет 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1.28125" style="4" customWidth="1"/>
    <col min="2" max="2" width="30.00390625" style="4" customWidth="1"/>
    <col min="3" max="3" width="11.140625" style="4" customWidth="1"/>
    <col min="4" max="5" width="6.57421875" style="4" customWidth="1"/>
    <col min="6" max="6" width="9.140625" style="4" customWidth="1"/>
    <col min="7" max="7" width="8.00390625" style="4" customWidth="1"/>
    <col min="8" max="8" width="9.140625" style="4" customWidth="1"/>
    <col min="9" max="9" width="7.8515625" style="4" customWidth="1"/>
    <col min="10" max="10" width="10.57421875" style="4" customWidth="1"/>
    <col min="11" max="11" width="28.140625" style="22" customWidth="1"/>
    <col min="12" max="12" width="11.421875" style="4" customWidth="1"/>
    <col min="13" max="13" width="7.28125" style="4" customWidth="1"/>
    <col min="14" max="14" width="10.421875" style="4" customWidth="1"/>
    <col min="15" max="15" width="27.421875" style="4" customWidth="1"/>
    <col min="16" max="16" width="10.28125" style="4" customWidth="1"/>
    <col min="17" max="17" width="8.28125" style="4" customWidth="1"/>
    <col min="18" max="19" width="8.140625" style="4" customWidth="1"/>
    <col min="20" max="16384" width="9.140625" style="4" customWidth="1"/>
  </cols>
  <sheetData>
    <row r="1" spans="12:19" ht="64.5" customHeight="1">
      <c r="L1" s="66" t="s">
        <v>16</v>
      </c>
      <c r="M1" s="66"/>
      <c r="N1" s="66"/>
      <c r="O1" s="66"/>
      <c r="P1" s="66"/>
      <c r="Q1" s="66"/>
      <c r="R1" s="66"/>
      <c r="S1" s="66"/>
    </row>
    <row r="2" spans="1:19" ht="95.2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ht="12.75">
      <c r="A3" s="23"/>
    </row>
    <row r="4" spans="1:19" ht="12.75">
      <c r="A4" s="69" t="s">
        <v>0</v>
      </c>
      <c r="B4" s="69" t="s">
        <v>10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66">
      <c r="A5" s="69"/>
      <c r="B5" s="17" t="s">
        <v>11</v>
      </c>
      <c r="C5" s="17" t="s">
        <v>12</v>
      </c>
      <c r="D5" s="69" t="s">
        <v>1</v>
      </c>
      <c r="E5" s="69"/>
      <c r="F5" s="69" t="s">
        <v>13</v>
      </c>
      <c r="G5" s="69"/>
      <c r="H5" s="69" t="s">
        <v>4</v>
      </c>
      <c r="I5" s="69"/>
      <c r="J5" s="69"/>
      <c r="K5" s="69"/>
      <c r="L5" s="69" t="s">
        <v>5</v>
      </c>
      <c r="M5" s="69"/>
      <c r="N5" s="69"/>
      <c r="O5" s="69"/>
      <c r="P5" s="69" t="s">
        <v>14</v>
      </c>
      <c r="Q5" s="69"/>
      <c r="R5" s="69" t="s">
        <v>6</v>
      </c>
      <c r="S5" s="69"/>
    </row>
    <row r="6" spans="1:19" ht="12.75">
      <c r="A6" s="2"/>
      <c r="B6" s="2"/>
      <c r="C6" s="2"/>
      <c r="D6" s="17" t="s">
        <v>7</v>
      </c>
      <c r="E6" s="17" t="s">
        <v>8</v>
      </c>
      <c r="F6" s="17" t="s">
        <v>7</v>
      </c>
      <c r="G6" s="17" t="s">
        <v>8</v>
      </c>
      <c r="H6" s="17" t="s">
        <v>7</v>
      </c>
      <c r="I6" s="17" t="s">
        <v>8</v>
      </c>
      <c r="J6" s="17" t="s">
        <v>9</v>
      </c>
      <c r="K6" s="18" t="s">
        <v>15</v>
      </c>
      <c r="L6" s="17" t="s">
        <v>7</v>
      </c>
      <c r="M6" s="17" t="s">
        <v>8</v>
      </c>
      <c r="N6" s="17" t="s">
        <v>9</v>
      </c>
      <c r="O6" s="17" t="s">
        <v>15</v>
      </c>
      <c r="P6" s="17" t="s">
        <v>7</v>
      </c>
      <c r="Q6" s="17" t="s">
        <v>8</v>
      </c>
      <c r="R6" s="17" t="s">
        <v>7</v>
      </c>
      <c r="S6" s="17" t="s">
        <v>8</v>
      </c>
    </row>
    <row r="7" spans="1:19" s="3" customFormat="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7</v>
      </c>
      <c r="G7" s="18">
        <v>8</v>
      </c>
      <c r="H7" s="18">
        <v>9</v>
      </c>
      <c r="I7" s="18">
        <v>10</v>
      </c>
      <c r="J7" s="18">
        <v>11</v>
      </c>
      <c r="K7" s="18">
        <v>12</v>
      </c>
      <c r="L7" s="18">
        <v>13</v>
      </c>
      <c r="M7" s="18">
        <v>14</v>
      </c>
      <c r="N7" s="18">
        <v>15</v>
      </c>
      <c r="O7" s="18">
        <v>16</v>
      </c>
      <c r="P7" s="18">
        <v>17</v>
      </c>
      <c r="Q7" s="18">
        <v>18</v>
      </c>
      <c r="R7" s="18">
        <v>19</v>
      </c>
      <c r="S7" s="18">
        <v>20</v>
      </c>
    </row>
    <row r="8" spans="1:19" ht="12.75">
      <c r="A8" s="7"/>
      <c r="B8" s="6" t="s">
        <v>3</v>
      </c>
      <c r="C8" s="11"/>
      <c r="D8" s="2"/>
      <c r="E8" s="2"/>
      <c r="F8" s="12">
        <f>F9+F22+F34</f>
        <v>3991547</v>
      </c>
      <c r="G8" s="12">
        <f>G9</f>
        <v>2254</v>
      </c>
      <c r="H8" s="12">
        <f>H9</f>
        <v>527770</v>
      </c>
      <c r="I8" s="44">
        <f>I9</f>
        <v>2254</v>
      </c>
      <c r="J8" s="12">
        <f aca="true" t="shared" si="0" ref="J8:J20">I8-H8</f>
        <v>-525516</v>
      </c>
      <c r="K8" s="21"/>
      <c r="L8" s="20"/>
      <c r="M8" s="20"/>
      <c r="N8" s="20"/>
      <c r="O8" s="20"/>
      <c r="P8" s="20"/>
      <c r="Q8" s="20"/>
      <c r="R8" s="20"/>
      <c r="S8" s="20"/>
    </row>
    <row r="9" spans="1:19" s="10" customFormat="1" ht="78" customHeight="1">
      <c r="A9" s="26" t="s">
        <v>21</v>
      </c>
      <c r="B9" s="31" t="s">
        <v>40</v>
      </c>
      <c r="C9" s="1"/>
      <c r="D9" s="9"/>
      <c r="E9" s="9">
        <v>0</v>
      </c>
      <c r="F9" s="52">
        <f>F10+F15+F19+F20</f>
        <v>527770</v>
      </c>
      <c r="G9" s="52">
        <f>G19+G20+G21</f>
        <v>2254</v>
      </c>
      <c r="H9" s="52">
        <f>H10+H15+H19+H20</f>
        <v>527770</v>
      </c>
      <c r="I9" s="12">
        <f>SUM(I10:I18)</f>
        <v>2254</v>
      </c>
      <c r="J9" s="12">
        <f t="shared" si="0"/>
        <v>-525516</v>
      </c>
      <c r="K9" s="43" t="s">
        <v>56</v>
      </c>
      <c r="L9" s="19"/>
      <c r="M9" s="19"/>
      <c r="N9" s="19"/>
      <c r="O9" s="19"/>
      <c r="P9" s="19"/>
      <c r="Q9" s="19"/>
      <c r="R9" s="19"/>
      <c r="S9" s="19"/>
    </row>
    <row r="10" spans="1:19" s="10" customFormat="1" ht="103.5" customHeight="1">
      <c r="A10" s="27" t="s">
        <v>22</v>
      </c>
      <c r="B10" s="32" t="s">
        <v>41</v>
      </c>
      <c r="C10" s="5"/>
      <c r="D10" s="2">
        <f>1339</f>
        <v>1339</v>
      </c>
      <c r="E10" s="2">
        <v>0</v>
      </c>
      <c r="F10" s="53">
        <f>SUM(F11:F14)</f>
        <v>507770</v>
      </c>
      <c r="G10" s="53">
        <f>G11+G12+G14</f>
        <v>0</v>
      </c>
      <c r="H10" s="53">
        <f>SUM(H11:H14)</f>
        <v>507770</v>
      </c>
      <c r="I10" s="53">
        <f>I11+I12+I14</f>
        <v>0</v>
      </c>
      <c r="J10" s="53">
        <f t="shared" si="0"/>
        <v>-507770</v>
      </c>
      <c r="K10" s="43" t="s">
        <v>56</v>
      </c>
      <c r="L10" s="19"/>
      <c r="M10" s="19"/>
      <c r="N10" s="19"/>
      <c r="O10" s="19"/>
      <c r="P10" s="19"/>
      <c r="Q10" s="19"/>
      <c r="R10" s="19"/>
      <c r="S10" s="19"/>
    </row>
    <row r="11" spans="1:19" s="10" customFormat="1" ht="48">
      <c r="A11" s="28" t="s">
        <v>23</v>
      </c>
      <c r="B11" s="33" t="s">
        <v>42</v>
      </c>
      <c r="C11" s="5"/>
      <c r="D11" s="2"/>
      <c r="E11" s="2">
        <v>0</v>
      </c>
      <c r="F11" s="39">
        <f>270070</f>
        <v>270070</v>
      </c>
      <c r="G11" s="39">
        <f>0</f>
        <v>0</v>
      </c>
      <c r="H11" s="39">
        <f>270070</f>
        <v>270070</v>
      </c>
      <c r="I11" s="39">
        <f>0</f>
        <v>0</v>
      </c>
      <c r="J11" s="39">
        <f t="shared" si="0"/>
        <v>-270070</v>
      </c>
      <c r="K11" s="43" t="s">
        <v>56</v>
      </c>
      <c r="L11" s="19"/>
      <c r="M11" s="19"/>
      <c r="N11" s="19"/>
      <c r="O11" s="19"/>
      <c r="P11" s="19"/>
      <c r="Q11" s="19"/>
      <c r="R11" s="19"/>
      <c r="S11" s="19"/>
    </row>
    <row r="12" spans="1:19" s="10" customFormat="1" ht="48">
      <c r="A12" s="28" t="s">
        <v>24</v>
      </c>
      <c r="B12" s="33" t="s">
        <v>43</v>
      </c>
      <c r="C12" s="35" t="s">
        <v>55</v>
      </c>
      <c r="D12" s="36">
        <v>1339</v>
      </c>
      <c r="E12" s="2">
        <v>0</v>
      </c>
      <c r="F12" s="39">
        <f>234300</f>
        <v>234300</v>
      </c>
      <c r="G12" s="39">
        <f>0</f>
        <v>0</v>
      </c>
      <c r="H12" s="39">
        <f>234300</f>
        <v>234300</v>
      </c>
      <c r="I12" s="39">
        <f>0</f>
        <v>0</v>
      </c>
      <c r="J12" s="39">
        <f t="shared" si="0"/>
        <v>-234300</v>
      </c>
      <c r="K12" s="43" t="s">
        <v>56</v>
      </c>
      <c r="L12" s="19"/>
      <c r="M12" s="19"/>
      <c r="N12" s="19"/>
      <c r="O12" s="19"/>
      <c r="P12" s="19"/>
      <c r="Q12" s="19"/>
      <c r="R12" s="19"/>
      <c r="S12" s="19"/>
    </row>
    <row r="13" spans="1:19" s="10" customFormat="1" ht="36">
      <c r="A13" s="28" t="s">
        <v>25</v>
      </c>
      <c r="B13" s="33" t="s">
        <v>44</v>
      </c>
      <c r="C13" s="35"/>
      <c r="D13" s="36"/>
      <c r="E13" s="2">
        <v>0</v>
      </c>
      <c r="F13" s="39">
        <v>400</v>
      </c>
      <c r="G13" s="39">
        <f>0</f>
        <v>0</v>
      </c>
      <c r="H13" s="39">
        <v>400</v>
      </c>
      <c r="I13" s="39">
        <f>0</f>
        <v>0</v>
      </c>
      <c r="J13" s="39">
        <f t="shared" si="0"/>
        <v>-400</v>
      </c>
      <c r="K13" s="43" t="s">
        <v>56</v>
      </c>
      <c r="L13" s="19"/>
      <c r="M13" s="19"/>
      <c r="N13" s="19"/>
      <c r="O13" s="19"/>
      <c r="P13" s="19"/>
      <c r="Q13" s="19"/>
      <c r="R13" s="19"/>
      <c r="S13" s="19"/>
    </row>
    <row r="14" spans="1:19" s="10" customFormat="1" ht="36">
      <c r="A14" s="28" t="s">
        <v>26</v>
      </c>
      <c r="B14" s="33" t="s">
        <v>45</v>
      </c>
      <c r="C14" s="35"/>
      <c r="D14" s="36"/>
      <c r="E14" s="2">
        <v>0</v>
      </c>
      <c r="F14" s="39">
        <v>3000</v>
      </c>
      <c r="G14" s="39">
        <f>0</f>
        <v>0</v>
      </c>
      <c r="H14" s="39">
        <v>3000</v>
      </c>
      <c r="I14" s="39">
        <f>0</f>
        <v>0</v>
      </c>
      <c r="J14" s="39">
        <f t="shared" si="0"/>
        <v>-3000</v>
      </c>
      <c r="K14" s="43" t="s">
        <v>56</v>
      </c>
      <c r="L14" s="19"/>
      <c r="M14" s="19"/>
      <c r="N14" s="19"/>
      <c r="O14" s="19"/>
      <c r="P14" s="19"/>
      <c r="Q14" s="19"/>
      <c r="R14" s="19"/>
      <c r="S14" s="19"/>
    </row>
    <row r="15" spans="1:19" s="10" customFormat="1" ht="36">
      <c r="A15" s="27" t="s">
        <v>27</v>
      </c>
      <c r="B15" s="34" t="s">
        <v>46</v>
      </c>
      <c r="C15" s="35"/>
      <c r="D15" s="36"/>
      <c r="E15" s="2">
        <v>0</v>
      </c>
      <c r="F15" s="53">
        <f>SUM(F16:F17)</f>
        <v>20000</v>
      </c>
      <c r="G15" s="53">
        <f>G16+G17</f>
        <v>0</v>
      </c>
      <c r="H15" s="53">
        <f>SUM(H16:H17)</f>
        <v>20000</v>
      </c>
      <c r="I15" s="53">
        <f>I16+I17</f>
        <v>0</v>
      </c>
      <c r="J15" s="53">
        <f t="shared" si="0"/>
        <v>-20000</v>
      </c>
      <c r="K15" s="43" t="s">
        <v>56</v>
      </c>
      <c r="L15" s="19"/>
      <c r="M15" s="19"/>
      <c r="N15" s="19"/>
      <c r="O15" s="19"/>
      <c r="P15" s="19"/>
      <c r="Q15" s="19"/>
      <c r="R15" s="19"/>
      <c r="S15" s="19"/>
    </row>
    <row r="16" spans="1:19" s="10" customFormat="1" ht="36">
      <c r="A16" s="28" t="s">
        <v>28</v>
      </c>
      <c r="B16" s="33" t="s">
        <v>47</v>
      </c>
      <c r="C16" s="35"/>
      <c r="D16" s="36"/>
      <c r="E16" s="2">
        <v>0</v>
      </c>
      <c r="F16" s="39">
        <v>12000</v>
      </c>
      <c r="G16" s="39">
        <f>0</f>
        <v>0</v>
      </c>
      <c r="H16" s="39">
        <v>12000</v>
      </c>
      <c r="I16" s="39">
        <f>0</f>
        <v>0</v>
      </c>
      <c r="J16" s="39">
        <f t="shared" si="0"/>
        <v>-12000</v>
      </c>
      <c r="K16" s="43" t="s">
        <v>56</v>
      </c>
      <c r="L16" s="19"/>
      <c r="M16" s="19"/>
      <c r="N16" s="19"/>
      <c r="O16" s="19"/>
      <c r="P16" s="19"/>
      <c r="Q16" s="19"/>
      <c r="R16" s="19"/>
      <c r="S16" s="19"/>
    </row>
    <row r="17" spans="1:19" s="10" customFormat="1" ht="48">
      <c r="A17" s="28" t="s">
        <v>29</v>
      </c>
      <c r="B17" s="33" t="s">
        <v>48</v>
      </c>
      <c r="C17" s="35" t="s">
        <v>55</v>
      </c>
      <c r="D17" s="36">
        <f>2132</f>
        <v>2132</v>
      </c>
      <c r="E17" s="2">
        <v>0</v>
      </c>
      <c r="F17" s="39">
        <v>8000</v>
      </c>
      <c r="G17" s="39">
        <f>0</f>
        <v>0</v>
      </c>
      <c r="H17" s="39">
        <v>8000</v>
      </c>
      <c r="I17" s="39">
        <f>0</f>
        <v>0</v>
      </c>
      <c r="J17" s="39">
        <f t="shared" si="0"/>
        <v>-8000</v>
      </c>
      <c r="K17" s="43" t="s">
        <v>56</v>
      </c>
      <c r="L17" s="19"/>
      <c r="M17" s="19"/>
      <c r="N17" s="19"/>
      <c r="O17" s="19"/>
      <c r="P17" s="19"/>
      <c r="Q17" s="19"/>
      <c r="R17" s="19"/>
      <c r="S17" s="19"/>
    </row>
    <row r="18" spans="1:19" s="10" customFormat="1" ht="52.5">
      <c r="A18" s="29" t="s">
        <v>30</v>
      </c>
      <c r="B18" s="34" t="s">
        <v>49</v>
      </c>
      <c r="C18" s="35"/>
      <c r="D18" s="36"/>
      <c r="E18" s="2">
        <v>0</v>
      </c>
      <c r="F18" s="53">
        <f>SUM(F19:F20)</f>
        <v>0</v>
      </c>
      <c r="G18" s="53">
        <f>SUM(G19:G21)</f>
        <v>2254</v>
      </c>
      <c r="H18" s="53">
        <f>SUM(H19:H20)</f>
        <v>0</v>
      </c>
      <c r="I18" s="53">
        <f>SUM(I19:I21)</f>
        <v>2254</v>
      </c>
      <c r="J18" s="53">
        <f t="shared" si="0"/>
        <v>2254</v>
      </c>
      <c r="K18" s="21" t="s">
        <v>58</v>
      </c>
      <c r="L18" s="19"/>
      <c r="M18" s="19"/>
      <c r="N18" s="19"/>
      <c r="O18" s="19"/>
      <c r="P18" s="19"/>
      <c r="Q18" s="19"/>
      <c r="R18" s="19"/>
      <c r="S18" s="19"/>
    </row>
    <row r="19" spans="1:19" ht="52.5">
      <c r="A19" s="28" t="s">
        <v>31</v>
      </c>
      <c r="B19" s="33" t="s">
        <v>50</v>
      </c>
      <c r="C19" s="35"/>
      <c r="D19" s="36"/>
      <c r="E19" s="8">
        <v>0</v>
      </c>
      <c r="F19" s="39">
        <f>0</f>
        <v>0</v>
      </c>
      <c r="G19" s="39">
        <v>650</v>
      </c>
      <c r="H19" s="39">
        <f>0</f>
        <v>0</v>
      </c>
      <c r="I19" s="39">
        <v>650</v>
      </c>
      <c r="J19" s="39">
        <f t="shared" si="0"/>
        <v>650</v>
      </c>
      <c r="K19" s="21" t="s">
        <v>58</v>
      </c>
      <c r="L19" s="20"/>
      <c r="M19" s="20"/>
      <c r="N19" s="20"/>
      <c r="O19" s="20"/>
      <c r="P19" s="20"/>
      <c r="Q19" s="20"/>
      <c r="R19" s="20"/>
      <c r="S19" s="20"/>
    </row>
    <row r="20" spans="1:19" ht="52.5">
      <c r="A20" s="28" t="s">
        <v>32</v>
      </c>
      <c r="B20" s="33" t="s">
        <v>88</v>
      </c>
      <c r="C20" s="35"/>
      <c r="D20" s="36"/>
      <c r="E20" s="2"/>
      <c r="F20" s="39">
        <f>0</f>
        <v>0</v>
      </c>
      <c r="G20" s="39">
        <v>1104</v>
      </c>
      <c r="H20" s="39">
        <f>0</f>
        <v>0</v>
      </c>
      <c r="I20" s="39">
        <v>1104</v>
      </c>
      <c r="J20" s="39">
        <f t="shared" si="0"/>
        <v>1104</v>
      </c>
      <c r="K20" s="21" t="s">
        <v>58</v>
      </c>
      <c r="L20" s="20"/>
      <c r="M20" s="20"/>
      <c r="N20" s="20"/>
      <c r="O20" s="20"/>
      <c r="P20" s="20"/>
      <c r="Q20" s="20"/>
      <c r="R20" s="20"/>
      <c r="S20" s="20"/>
    </row>
    <row r="21" spans="1:19" ht="84">
      <c r="A21" s="30" t="s">
        <v>33</v>
      </c>
      <c r="B21" s="33" t="s">
        <v>51</v>
      </c>
      <c r="C21" s="35"/>
      <c r="D21" s="36"/>
      <c r="E21" s="2">
        <v>0</v>
      </c>
      <c r="F21" s="50">
        <v>0</v>
      </c>
      <c r="G21" s="39">
        <v>500</v>
      </c>
      <c r="H21" s="50">
        <f>SUM(H22)</f>
        <v>0</v>
      </c>
      <c r="I21" s="39">
        <v>500</v>
      </c>
      <c r="J21" s="39">
        <f>500</f>
        <v>500</v>
      </c>
      <c r="K21" s="21" t="s">
        <v>58</v>
      </c>
      <c r="L21" s="20"/>
      <c r="M21" s="20"/>
      <c r="N21" s="20"/>
      <c r="O21" s="20"/>
      <c r="P21" s="20"/>
      <c r="Q21" s="20"/>
      <c r="R21" s="20"/>
      <c r="S21" s="20"/>
    </row>
    <row r="22" spans="1:19" ht="120">
      <c r="A22" s="46" t="s">
        <v>34</v>
      </c>
      <c r="B22" s="47" t="s">
        <v>40</v>
      </c>
      <c r="C22" s="48"/>
      <c r="D22" s="49">
        <f>D23</f>
        <v>3526</v>
      </c>
      <c r="E22" s="2">
        <v>0</v>
      </c>
      <c r="F22" s="50">
        <f>SUM(F23)</f>
        <v>1731888</v>
      </c>
      <c r="G22" s="40">
        <v>0</v>
      </c>
      <c r="H22" s="37"/>
      <c r="I22" s="40"/>
      <c r="J22" s="38"/>
      <c r="K22" s="43"/>
      <c r="L22" s="50">
        <f>SUM(L23)</f>
        <v>1731888</v>
      </c>
      <c r="M22" s="40">
        <v>0</v>
      </c>
      <c r="N22" s="50">
        <f>M22-L22</f>
        <v>-1731888</v>
      </c>
      <c r="O22" s="43" t="s">
        <v>87</v>
      </c>
      <c r="P22" s="20"/>
      <c r="Q22" s="20"/>
      <c r="R22" s="20"/>
      <c r="S22" s="20"/>
    </row>
    <row r="23" spans="1:19" ht="120">
      <c r="A23" s="30" t="s">
        <v>35</v>
      </c>
      <c r="B23" s="33" t="s">
        <v>52</v>
      </c>
      <c r="C23" s="35"/>
      <c r="D23" s="36">
        <f>SUM(D24:D33)</f>
        <v>3526</v>
      </c>
      <c r="E23" s="2">
        <v>0</v>
      </c>
      <c r="F23" s="13">
        <f>SUM(F24:F33)</f>
        <v>1731888</v>
      </c>
      <c r="G23" s="40">
        <v>0</v>
      </c>
      <c r="H23" s="38"/>
      <c r="I23" s="37"/>
      <c r="J23" s="37"/>
      <c r="K23" s="43"/>
      <c r="L23" s="13">
        <f>SUM(L24:L33)</f>
        <v>1731888</v>
      </c>
      <c r="M23" s="38">
        <v>0</v>
      </c>
      <c r="N23" s="50">
        <f aca="true" t="shared" si="1" ref="N23:N33">M23-L23</f>
        <v>-1731888</v>
      </c>
      <c r="O23" s="43" t="s">
        <v>87</v>
      </c>
      <c r="P23" s="20"/>
      <c r="Q23" s="20"/>
      <c r="R23" s="20"/>
      <c r="S23" s="20"/>
    </row>
    <row r="24" spans="1:19" ht="120">
      <c r="A24" s="30" t="s">
        <v>36</v>
      </c>
      <c r="B24" s="33" t="s">
        <v>59</v>
      </c>
      <c r="C24" s="35" t="s">
        <v>55</v>
      </c>
      <c r="D24" s="36">
        <v>710</v>
      </c>
      <c r="E24" s="2">
        <v>0</v>
      </c>
      <c r="F24" s="13">
        <v>517344</v>
      </c>
      <c r="G24" s="40">
        <v>0</v>
      </c>
      <c r="H24" s="38"/>
      <c r="I24" s="38"/>
      <c r="J24" s="37"/>
      <c r="K24" s="43"/>
      <c r="L24" s="13">
        <v>517344</v>
      </c>
      <c r="M24" s="38">
        <v>0</v>
      </c>
      <c r="N24" s="50">
        <f t="shared" si="1"/>
        <v>-517344</v>
      </c>
      <c r="O24" s="43" t="s">
        <v>87</v>
      </c>
      <c r="P24" s="20"/>
      <c r="Q24" s="20"/>
      <c r="R24" s="20"/>
      <c r="S24" s="20"/>
    </row>
    <row r="25" spans="1:19" ht="120">
      <c r="A25" s="30" t="s">
        <v>37</v>
      </c>
      <c r="B25" s="33" t="s">
        <v>60</v>
      </c>
      <c r="C25" s="35"/>
      <c r="D25" s="36"/>
      <c r="E25" s="2"/>
      <c r="F25" s="13">
        <v>1035</v>
      </c>
      <c r="G25" s="40">
        <v>0</v>
      </c>
      <c r="H25" s="41"/>
      <c r="I25" s="38"/>
      <c r="J25" s="37"/>
      <c r="K25" s="43"/>
      <c r="L25" s="13">
        <v>1035</v>
      </c>
      <c r="M25" s="38">
        <v>0</v>
      </c>
      <c r="N25" s="50">
        <f t="shared" si="1"/>
        <v>-1035</v>
      </c>
      <c r="O25" s="43" t="s">
        <v>87</v>
      </c>
      <c r="P25" s="20"/>
      <c r="Q25" s="20"/>
      <c r="R25" s="20"/>
      <c r="S25" s="20"/>
    </row>
    <row r="26" spans="1:19" ht="120">
      <c r="A26" s="30" t="s">
        <v>38</v>
      </c>
      <c r="B26" s="33" t="s">
        <v>61</v>
      </c>
      <c r="C26" s="35"/>
      <c r="D26" s="36"/>
      <c r="E26" s="2"/>
      <c r="F26" s="13">
        <v>6554</v>
      </c>
      <c r="G26" s="40">
        <v>0</v>
      </c>
      <c r="H26" s="41"/>
      <c r="I26" s="41"/>
      <c r="J26" s="42"/>
      <c r="K26" s="43"/>
      <c r="L26" s="13">
        <v>6554</v>
      </c>
      <c r="M26" s="38">
        <v>0</v>
      </c>
      <c r="N26" s="50">
        <f t="shared" si="1"/>
        <v>-6554</v>
      </c>
      <c r="O26" s="43" t="s">
        <v>87</v>
      </c>
      <c r="P26" s="20"/>
      <c r="Q26" s="20"/>
      <c r="R26" s="20"/>
      <c r="S26" s="20"/>
    </row>
    <row r="27" spans="1:19" ht="120">
      <c r="A27" s="30" t="s">
        <v>39</v>
      </c>
      <c r="B27" s="33" t="s">
        <v>62</v>
      </c>
      <c r="C27" s="35" t="s">
        <v>55</v>
      </c>
      <c r="D27" s="36">
        <v>975</v>
      </c>
      <c r="E27" s="2">
        <v>0</v>
      </c>
      <c r="F27" s="13">
        <v>447954</v>
      </c>
      <c r="G27" s="40">
        <v>0</v>
      </c>
      <c r="H27" s="41"/>
      <c r="I27" s="41"/>
      <c r="J27" s="42"/>
      <c r="K27" s="43"/>
      <c r="L27" s="13">
        <v>447954</v>
      </c>
      <c r="M27" s="38">
        <v>0</v>
      </c>
      <c r="N27" s="50">
        <f t="shared" si="1"/>
        <v>-447954</v>
      </c>
      <c r="O27" s="43" t="s">
        <v>87</v>
      </c>
      <c r="P27" s="20"/>
      <c r="Q27" s="20"/>
      <c r="R27" s="20"/>
      <c r="S27" s="20"/>
    </row>
    <row r="28" spans="1:19" ht="120">
      <c r="A28" s="30" t="s">
        <v>63</v>
      </c>
      <c r="B28" s="33" t="s">
        <v>64</v>
      </c>
      <c r="C28" s="35"/>
      <c r="D28" s="36"/>
      <c r="E28" s="2"/>
      <c r="F28" s="13">
        <v>896</v>
      </c>
      <c r="G28" s="40">
        <v>0</v>
      </c>
      <c r="H28" s="41"/>
      <c r="I28" s="41"/>
      <c r="J28" s="42"/>
      <c r="K28" s="43"/>
      <c r="L28" s="13">
        <v>896</v>
      </c>
      <c r="M28" s="38">
        <v>0</v>
      </c>
      <c r="N28" s="50">
        <f t="shared" si="1"/>
        <v>-896</v>
      </c>
      <c r="O28" s="43" t="s">
        <v>87</v>
      </c>
      <c r="P28" s="20"/>
      <c r="Q28" s="20"/>
      <c r="R28" s="20"/>
      <c r="S28" s="20"/>
    </row>
    <row r="29" spans="1:19" ht="120">
      <c r="A29" s="30" t="s">
        <v>65</v>
      </c>
      <c r="B29" s="33" t="s">
        <v>66</v>
      </c>
      <c r="C29" s="35"/>
      <c r="D29" s="36"/>
      <c r="E29" s="2"/>
      <c r="F29" s="13">
        <v>5675</v>
      </c>
      <c r="G29" s="40">
        <v>0</v>
      </c>
      <c r="H29" s="41"/>
      <c r="I29" s="41"/>
      <c r="J29" s="42"/>
      <c r="K29" s="43"/>
      <c r="L29" s="13">
        <v>5675</v>
      </c>
      <c r="M29" s="38">
        <v>0</v>
      </c>
      <c r="N29" s="50">
        <f t="shared" si="1"/>
        <v>-5675</v>
      </c>
      <c r="O29" s="43" t="s">
        <v>87</v>
      </c>
      <c r="P29" s="20"/>
      <c r="Q29" s="20"/>
      <c r="R29" s="20"/>
      <c r="S29" s="20"/>
    </row>
    <row r="30" spans="1:19" ht="120">
      <c r="A30" s="30" t="s">
        <v>67</v>
      </c>
      <c r="B30" s="33" t="s">
        <v>68</v>
      </c>
      <c r="C30" s="35" t="s">
        <v>55</v>
      </c>
      <c r="D30" s="36">
        <v>837</v>
      </c>
      <c r="E30" s="2">
        <v>0</v>
      </c>
      <c r="F30" s="13">
        <v>375910</v>
      </c>
      <c r="G30" s="40">
        <v>0</v>
      </c>
      <c r="H30" s="41"/>
      <c r="I30" s="41"/>
      <c r="J30" s="42"/>
      <c r="K30" s="43"/>
      <c r="L30" s="13">
        <v>375910</v>
      </c>
      <c r="M30" s="38">
        <v>0</v>
      </c>
      <c r="N30" s="50">
        <f t="shared" si="1"/>
        <v>-375910</v>
      </c>
      <c r="O30" s="43" t="s">
        <v>87</v>
      </c>
      <c r="P30" s="20"/>
      <c r="Q30" s="20"/>
      <c r="R30" s="20"/>
      <c r="S30" s="20"/>
    </row>
    <row r="31" spans="1:19" ht="120">
      <c r="A31" s="30" t="s">
        <v>69</v>
      </c>
      <c r="B31" s="33" t="s">
        <v>70</v>
      </c>
      <c r="C31" s="35"/>
      <c r="D31" s="36"/>
      <c r="E31" s="2"/>
      <c r="F31" s="13">
        <v>752</v>
      </c>
      <c r="G31" s="40">
        <v>0</v>
      </c>
      <c r="H31" s="41"/>
      <c r="I31" s="41"/>
      <c r="J31" s="42"/>
      <c r="K31" s="43"/>
      <c r="L31" s="13">
        <v>752</v>
      </c>
      <c r="M31" s="38">
        <v>0</v>
      </c>
      <c r="N31" s="50">
        <f t="shared" si="1"/>
        <v>-752</v>
      </c>
      <c r="O31" s="43" t="s">
        <v>87</v>
      </c>
      <c r="P31" s="20"/>
      <c r="Q31" s="20"/>
      <c r="R31" s="20"/>
      <c r="S31" s="20"/>
    </row>
    <row r="32" spans="1:19" ht="120">
      <c r="A32" s="30" t="s">
        <v>71</v>
      </c>
      <c r="B32" s="33" t="s">
        <v>72</v>
      </c>
      <c r="C32" s="35"/>
      <c r="D32" s="36"/>
      <c r="E32" s="2"/>
      <c r="F32" s="13">
        <v>4763</v>
      </c>
      <c r="G32" s="40">
        <v>0</v>
      </c>
      <c r="H32" s="41"/>
      <c r="I32" s="41"/>
      <c r="J32" s="42"/>
      <c r="K32" s="43"/>
      <c r="L32" s="13">
        <v>4763</v>
      </c>
      <c r="M32" s="40">
        <v>0</v>
      </c>
      <c r="N32" s="50">
        <f t="shared" si="1"/>
        <v>-4763</v>
      </c>
      <c r="O32" s="43" t="s">
        <v>87</v>
      </c>
      <c r="P32" s="20"/>
      <c r="Q32" s="20"/>
      <c r="R32" s="20"/>
      <c r="S32" s="20"/>
    </row>
    <row r="33" spans="1:19" ht="48">
      <c r="A33" s="30" t="s">
        <v>73</v>
      </c>
      <c r="B33" s="33" t="s">
        <v>74</v>
      </c>
      <c r="C33" s="35" t="s">
        <v>55</v>
      </c>
      <c r="D33" s="36">
        <v>1004</v>
      </c>
      <c r="E33" s="2">
        <v>0</v>
      </c>
      <c r="F33" s="13">
        <v>371005</v>
      </c>
      <c r="G33" s="40">
        <v>0</v>
      </c>
      <c r="H33" s="41"/>
      <c r="I33" s="41"/>
      <c r="J33" s="42"/>
      <c r="K33" s="43"/>
      <c r="L33" s="13">
        <v>371005</v>
      </c>
      <c r="M33" s="40">
        <v>0</v>
      </c>
      <c r="N33" s="50">
        <f t="shared" si="1"/>
        <v>-371005</v>
      </c>
      <c r="O33" s="20"/>
      <c r="P33" s="20"/>
      <c r="Q33" s="20"/>
      <c r="R33" s="20"/>
      <c r="S33" s="20"/>
    </row>
    <row r="34" spans="1:19" ht="22.5">
      <c r="A34" s="46" t="s">
        <v>75</v>
      </c>
      <c r="B34" s="47" t="s">
        <v>40</v>
      </c>
      <c r="C34" s="48"/>
      <c r="D34" s="49">
        <f>D35</f>
        <v>3526</v>
      </c>
      <c r="E34" s="8">
        <v>0</v>
      </c>
      <c r="F34" s="50">
        <f>SUM(F35)</f>
        <v>1731889</v>
      </c>
      <c r="G34" s="40">
        <v>0</v>
      </c>
      <c r="H34" s="41"/>
      <c r="I34" s="41"/>
      <c r="J34" s="42"/>
      <c r="K34" s="43"/>
      <c r="L34" s="20"/>
      <c r="M34" s="20"/>
      <c r="N34" s="20"/>
      <c r="O34" s="43"/>
      <c r="P34" s="50">
        <f>SUM(P35)</f>
        <v>1731889</v>
      </c>
      <c r="Q34" s="50">
        <f>0</f>
        <v>0</v>
      </c>
      <c r="R34" s="20"/>
      <c r="S34" s="20"/>
    </row>
    <row r="35" spans="1:19" ht="36">
      <c r="A35" s="30" t="s">
        <v>76</v>
      </c>
      <c r="B35" s="33" t="s">
        <v>52</v>
      </c>
      <c r="C35" s="35"/>
      <c r="D35" s="36">
        <f>SUM(D36:D45)</f>
        <v>3526</v>
      </c>
      <c r="E35" s="2">
        <v>0</v>
      </c>
      <c r="F35" s="13">
        <f>SUM(F36:F45)</f>
        <v>1731889</v>
      </c>
      <c r="G35" s="40">
        <v>0</v>
      </c>
      <c r="H35" s="41"/>
      <c r="I35" s="41"/>
      <c r="J35" s="42"/>
      <c r="K35" s="43"/>
      <c r="L35" s="20"/>
      <c r="M35" s="20"/>
      <c r="N35" s="20"/>
      <c r="O35" s="20"/>
      <c r="P35" s="13">
        <f>SUM(P36:P45)</f>
        <v>1731889</v>
      </c>
      <c r="Q35" s="51">
        <v>0</v>
      </c>
      <c r="R35" s="20"/>
      <c r="S35" s="20"/>
    </row>
    <row r="36" spans="1:19" ht="84">
      <c r="A36" s="30" t="s">
        <v>77</v>
      </c>
      <c r="B36" s="33" t="s">
        <v>59</v>
      </c>
      <c r="C36" s="35" t="s">
        <v>55</v>
      </c>
      <c r="D36" s="36">
        <v>710</v>
      </c>
      <c r="E36" s="2">
        <v>0</v>
      </c>
      <c r="F36" s="13">
        <v>517344</v>
      </c>
      <c r="G36" s="40">
        <v>0</v>
      </c>
      <c r="H36" s="41"/>
      <c r="I36" s="41"/>
      <c r="J36" s="42"/>
      <c r="K36" s="43"/>
      <c r="L36" s="20"/>
      <c r="M36" s="20"/>
      <c r="N36" s="20"/>
      <c r="O36" s="20"/>
      <c r="P36" s="13">
        <v>517344</v>
      </c>
      <c r="Q36" s="51">
        <v>0</v>
      </c>
      <c r="R36" s="20"/>
      <c r="S36" s="20"/>
    </row>
    <row r="37" spans="1:19" ht="60">
      <c r="A37" s="30" t="s">
        <v>78</v>
      </c>
      <c r="B37" s="33" t="s">
        <v>60</v>
      </c>
      <c r="C37" s="35"/>
      <c r="D37" s="36"/>
      <c r="E37" s="2"/>
      <c r="F37" s="13">
        <v>1035</v>
      </c>
      <c r="G37" s="40">
        <v>0</v>
      </c>
      <c r="H37" s="41"/>
      <c r="I37" s="41"/>
      <c r="J37" s="42"/>
      <c r="K37" s="43"/>
      <c r="L37" s="20"/>
      <c r="M37" s="20"/>
      <c r="N37" s="20"/>
      <c r="O37" s="20"/>
      <c r="P37" s="13">
        <v>1035</v>
      </c>
      <c r="Q37" s="51">
        <v>0</v>
      </c>
      <c r="R37" s="20"/>
      <c r="S37" s="20"/>
    </row>
    <row r="38" spans="1:19" ht="60">
      <c r="A38" s="30" t="s">
        <v>79</v>
      </c>
      <c r="B38" s="33" t="s">
        <v>61</v>
      </c>
      <c r="C38" s="35"/>
      <c r="D38" s="36"/>
      <c r="E38" s="2"/>
      <c r="F38" s="13">
        <v>6554</v>
      </c>
      <c r="G38" s="40">
        <v>0</v>
      </c>
      <c r="H38" s="41"/>
      <c r="I38" s="41"/>
      <c r="J38" s="42"/>
      <c r="K38" s="43"/>
      <c r="L38" s="20"/>
      <c r="M38" s="20"/>
      <c r="N38" s="20"/>
      <c r="O38" s="20"/>
      <c r="P38" s="13">
        <v>6554</v>
      </c>
      <c r="Q38" s="51">
        <v>0</v>
      </c>
      <c r="R38" s="20"/>
      <c r="S38" s="20"/>
    </row>
    <row r="39" spans="1:19" ht="48">
      <c r="A39" s="30" t="s">
        <v>80</v>
      </c>
      <c r="B39" s="33" t="s">
        <v>62</v>
      </c>
      <c r="C39" s="35" t="s">
        <v>55</v>
      </c>
      <c r="D39" s="36">
        <v>975</v>
      </c>
      <c r="E39" s="2">
        <v>0</v>
      </c>
      <c r="F39" s="13">
        <v>447954</v>
      </c>
      <c r="G39" s="40">
        <v>0</v>
      </c>
      <c r="H39" s="41"/>
      <c r="I39" s="41"/>
      <c r="J39" s="42"/>
      <c r="K39" s="43"/>
      <c r="L39" s="20"/>
      <c r="M39" s="20"/>
      <c r="N39" s="20"/>
      <c r="O39" s="20"/>
      <c r="P39" s="13">
        <v>447954</v>
      </c>
      <c r="Q39" s="51">
        <v>0</v>
      </c>
      <c r="R39" s="20"/>
      <c r="S39" s="20"/>
    </row>
    <row r="40" spans="1:19" ht="60">
      <c r="A40" s="30" t="s">
        <v>81</v>
      </c>
      <c r="B40" s="33" t="s">
        <v>64</v>
      </c>
      <c r="C40" s="35"/>
      <c r="D40" s="36"/>
      <c r="E40" s="2"/>
      <c r="F40" s="13">
        <v>896</v>
      </c>
      <c r="G40" s="40">
        <v>0</v>
      </c>
      <c r="H40" s="41"/>
      <c r="I40" s="41"/>
      <c r="J40" s="42"/>
      <c r="K40" s="43"/>
      <c r="L40" s="20"/>
      <c r="M40" s="20"/>
      <c r="N40" s="20"/>
      <c r="O40" s="20"/>
      <c r="P40" s="13">
        <v>896</v>
      </c>
      <c r="Q40" s="51">
        <v>0</v>
      </c>
      <c r="R40" s="20"/>
      <c r="S40" s="20"/>
    </row>
    <row r="41" spans="1:19" ht="60">
      <c r="A41" s="30" t="s">
        <v>82</v>
      </c>
      <c r="B41" s="33" t="s">
        <v>66</v>
      </c>
      <c r="C41" s="35"/>
      <c r="D41" s="36"/>
      <c r="E41" s="2"/>
      <c r="F41" s="13">
        <v>5675</v>
      </c>
      <c r="G41" s="40">
        <v>0</v>
      </c>
      <c r="H41" s="41"/>
      <c r="I41" s="41"/>
      <c r="J41" s="42"/>
      <c r="K41" s="43"/>
      <c r="L41" s="20"/>
      <c r="M41" s="20"/>
      <c r="N41" s="20"/>
      <c r="O41" s="20"/>
      <c r="P41" s="13">
        <v>5675</v>
      </c>
      <c r="Q41" s="51">
        <v>0</v>
      </c>
      <c r="R41" s="20"/>
      <c r="S41" s="20"/>
    </row>
    <row r="42" spans="1:19" ht="60">
      <c r="A42" s="30" t="s">
        <v>83</v>
      </c>
      <c r="B42" s="33" t="s">
        <v>68</v>
      </c>
      <c r="C42" s="35" t="s">
        <v>55</v>
      </c>
      <c r="D42" s="36">
        <v>837</v>
      </c>
      <c r="E42" s="2">
        <v>0</v>
      </c>
      <c r="F42" s="13">
        <v>375910</v>
      </c>
      <c r="G42" s="40">
        <v>0</v>
      </c>
      <c r="H42" s="41"/>
      <c r="I42" s="41"/>
      <c r="J42" s="42"/>
      <c r="K42" s="43"/>
      <c r="L42" s="20"/>
      <c r="M42" s="20"/>
      <c r="N42" s="20"/>
      <c r="O42" s="20"/>
      <c r="P42" s="13">
        <v>375910</v>
      </c>
      <c r="Q42" s="51">
        <v>0</v>
      </c>
      <c r="R42" s="20"/>
      <c r="S42" s="20"/>
    </row>
    <row r="43" spans="1:19" ht="60">
      <c r="A43" s="30" t="s">
        <v>84</v>
      </c>
      <c r="B43" s="33" t="s">
        <v>70</v>
      </c>
      <c r="C43" s="35"/>
      <c r="D43" s="36"/>
      <c r="E43" s="2"/>
      <c r="F43" s="13">
        <v>752</v>
      </c>
      <c r="G43" s="40">
        <v>0</v>
      </c>
      <c r="H43" s="41"/>
      <c r="I43" s="41"/>
      <c r="J43" s="42"/>
      <c r="K43" s="43"/>
      <c r="L43" s="20"/>
      <c r="M43" s="20"/>
      <c r="N43" s="20"/>
      <c r="O43" s="20"/>
      <c r="P43" s="13">
        <v>752</v>
      </c>
      <c r="Q43" s="51">
        <v>0</v>
      </c>
      <c r="R43" s="20"/>
      <c r="S43" s="20"/>
    </row>
    <row r="44" spans="1:19" ht="60">
      <c r="A44" s="30" t="s">
        <v>85</v>
      </c>
      <c r="B44" s="33" t="s">
        <v>72</v>
      </c>
      <c r="C44" s="35"/>
      <c r="D44" s="36"/>
      <c r="E44" s="2"/>
      <c r="F44" s="13">
        <v>4763</v>
      </c>
      <c r="G44" s="40">
        <v>0</v>
      </c>
      <c r="H44" s="41"/>
      <c r="I44" s="41"/>
      <c r="J44" s="42"/>
      <c r="K44" s="43"/>
      <c r="L44" s="20"/>
      <c r="M44" s="20"/>
      <c r="N44" s="20"/>
      <c r="O44" s="20"/>
      <c r="P44" s="13">
        <v>4763</v>
      </c>
      <c r="Q44" s="51">
        <v>0</v>
      </c>
      <c r="R44" s="20"/>
      <c r="S44" s="20"/>
    </row>
    <row r="45" spans="1:19" ht="48">
      <c r="A45" s="30" t="s">
        <v>86</v>
      </c>
      <c r="B45" s="33" t="s">
        <v>74</v>
      </c>
      <c r="C45" s="35" t="s">
        <v>55</v>
      </c>
      <c r="D45" s="36">
        <v>1004</v>
      </c>
      <c r="E45" s="2">
        <v>0</v>
      </c>
      <c r="F45" s="13">
        <v>371006</v>
      </c>
      <c r="G45" s="40">
        <v>0</v>
      </c>
      <c r="H45" s="41"/>
      <c r="I45" s="41"/>
      <c r="J45" s="42"/>
      <c r="K45" s="43"/>
      <c r="L45" s="20"/>
      <c r="M45" s="20"/>
      <c r="N45" s="20"/>
      <c r="O45" s="20"/>
      <c r="P45" s="13">
        <v>371006</v>
      </c>
      <c r="Q45" s="51">
        <v>0</v>
      </c>
      <c r="R45" s="20"/>
      <c r="S45" s="20"/>
    </row>
    <row r="47" spans="1:19" ht="30" customHeight="1">
      <c r="A47" s="70" t="s">
        <v>57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9" spans="1:19" s="15" customFormat="1" ht="15" customHeight="1">
      <c r="A49" s="14" t="s">
        <v>53</v>
      </c>
      <c r="E49" s="16"/>
      <c r="I49" s="16"/>
      <c r="Q49" s="67" t="s">
        <v>54</v>
      </c>
      <c r="R49" s="67"/>
      <c r="S49" s="67"/>
    </row>
  </sheetData>
  <sheetProtection/>
  <mergeCells count="12">
    <mergeCell ref="R5:S5"/>
    <mergeCell ref="A47:S47"/>
    <mergeCell ref="L1:S1"/>
    <mergeCell ref="Q49:S49"/>
    <mergeCell ref="A2:S2"/>
    <mergeCell ref="A4:A5"/>
    <mergeCell ref="B4:S4"/>
    <mergeCell ref="D5:E5"/>
    <mergeCell ref="F5:G5"/>
    <mergeCell ref="H5:K5"/>
    <mergeCell ref="L5:O5"/>
    <mergeCell ref="P5:Q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M6" sqref="M6"/>
    </sheetView>
  </sheetViews>
  <sheetFormatPr defaultColWidth="9.140625" defaultRowHeight="15"/>
  <cols>
    <col min="1" max="1" width="32.57421875" style="0" customWidth="1"/>
    <col min="2" max="2" width="29.28125" style="0" customWidth="1"/>
    <col min="3" max="3" width="28.00390625" style="0" customWidth="1"/>
    <col min="4" max="4" width="27.8515625" style="0" customWidth="1"/>
    <col min="5" max="5" width="18.00390625" style="0" customWidth="1"/>
    <col min="6" max="6" width="29.28125" style="0" customWidth="1"/>
  </cols>
  <sheetData>
    <row r="1" ht="15.75" thickBot="1"/>
    <row r="2" spans="1:6" ht="63.75">
      <c r="A2" s="57" t="s">
        <v>89</v>
      </c>
      <c r="B2" s="58" t="s">
        <v>95</v>
      </c>
      <c r="C2" s="59" t="s">
        <v>96</v>
      </c>
      <c r="D2" s="59" t="s">
        <v>97</v>
      </c>
      <c r="E2" s="59" t="s">
        <v>90</v>
      </c>
      <c r="F2" s="60" t="s">
        <v>91</v>
      </c>
    </row>
    <row r="3" spans="1:6" ht="64.5" customHeight="1">
      <c r="A3" s="61" t="s">
        <v>17</v>
      </c>
      <c r="B3" s="64" t="s">
        <v>103</v>
      </c>
      <c r="C3" s="65" t="s">
        <v>98</v>
      </c>
      <c r="D3" s="64" t="s">
        <v>107</v>
      </c>
      <c r="E3" s="74" t="s">
        <v>94</v>
      </c>
      <c r="F3" s="76" t="s">
        <v>92</v>
      </c>
    </row>
    <row r="4" spans="1:6" ht="89.25">
      <c r="A4" s="61" t="s">
        <v>93</v>
      </c>
      <c r="B4" s="54" t="s">
        <v>2</v>
      </c>
      <c r="C4" s="55" t="s">
        <v>99</v>
      </c>
      <c r="D4" s="54" t="s">
        <v>2</v>
      </c>
      <c r="E4" s="74"/>
      <c r="F4" s="76"/>
    </row>
    <row r="5" spans="1:6" ht="84.75" customHeight="1">
      <c r="A5" s="61" t="s">
        <v>18</v>
      </c>
      <c r="B5" s="56" t="s">
        <v>101</v>
      </c>
      <c r="C5" s="56" t="s">
        <v>104</v>
      </c>
      <c r="D5" s="56" t="s">
        <v>105</v>
      </c>
      <c r="E5" s="74"/>
      <c r="F5" s="76"/>
    </row>
    <row r="6" spans="1:6" ht="84.75" customHeight="1" thickBot="1">
      <c r="A6" s="62" t="s">
        <v>19</v>
      </c>
      <c r="B6" s="63" t="s">
        <v>102</v>
      </c>
      <c r="C6" s="63" t="s">
        <v>100</v>
      </c>
      <c r="D6" s="63" t="s">
        <v>106</v>
      </c>
      <c r="E6" s="75"/>
      <c r="F6" s="77"/>
    </row>
    <row r="8" spans="1:6" ht="31.5" customHeight="1">
      <c r="A8" s="72"/>
      <c r="B8" s="72"/>
      <c r="C8" s="72"/>
      <c r="D8" s="72"/>
      <c r="E8" s="72"/>
      <c r="F8" s="72"/>
    </row>
    <row r="9" ht="10.5" customHeight="1"/>
    <row r="10" ht="12" customHeight="1"/>
    <row r="11" spans="1:6" s="25" customFormat="1" ht="15">
      <c r="A11" s="45"/>
      <c r="E11" s="73"/>
      <c r="F11" s="73"/>
    </row>
    <row r="12" spans="4:5" ht="14.25">
      <c r="D12" s="24"/>
      <c r="E12" s="24"/>
    </row>
  </sheetData>
  <sheetProtection/>
  <mergeCells count="4">
    <mergeCell ref="A8:F8"/>
    <mergeCell ref="E11:F11"/>
    <mergeCell ref="E3:E6"/>
    <mergeCell ref="F3:F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Шаштаулетов Анвар Валиевич</dc:creator>
  <cp:keywords/>
  <dc:description/>
  <cp:lastModifiedBy>Шерина Лилия Игоревна</cp:lastModifiedBy>
  <cp:lastPrinted>2019-06-14T03:29:30Z</cp:lastPrinted>
  <dcterms:created xsi:type="dcterms:W3CDTF">2016-04-14T03:26:30Z</dcterms:created>
  <dcterms:modified xsi:type="dcterms:W3CDTF">2019-06-26T03:48:23Z</dcterms:modified>
  <cp:category/>
  <cp:version/>
  <cp:contentType/>
  <cp:contentStatus/>
</cp:coreProperties>
</file>